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1DAF5E\disk\４生涯スポーツ共有フォルダ\スポレク\スポレクH30\⑯結果報告\"/>
    </mc:Choice>
  </mc:AlternateContent>
  <xr:revisionPtr revIDLastSave="0" documentId="8_{BB9929DF-E03E-4655-B149-6E64CB4FE3E5}" xr6:coauthVersionLast="34" xr6:coauthVersionMax="34" xr10:uidLastSave="{00000000-0000-0000-0000-000000000000}"/>
  <bookViews>
    <workbookView xWindow="480" yWindow="90" windowWidth="15480" windowHeight="10830" firstSheet="1" activeTab="9"/>
  </bookViews>
  <sheets>
    <sheet name="データ" sheetId="1" r:id="rId1"/>
    <sheet name="競漕成績" sheetId="2" r:id="rId2"/>
    <sheet name="競漕成績 (2)" sheetId="11" r:id="rId3"/>
    <sheet name="記録用紙" sheetId="4" r:id="rId4"/>
    <sheet name="発艇_線審" sheetId="3" r:id="rId5"/>
    <sheet name="監視カード" sheetId="5" r:id="rId6"/>
    <sheet name="監視受付" sheetId="6" r:id="rId7"/>
    <sheet name="監視A" sheetId="7" r:id="rId8"/>
    <sheet name="監視B" sheetId="8" r:id="rId9"/>
    <sheet name="結果報告" sheetId="10" r:id="rId10"/>
  </sheets>
  <externalReferences>
    <externalReference r:id="rId11"/>
  </externalReferences>
  <definedNames>
    <definedName name="_xlnm.Print_Area" localSheetId="3">記録用紙!$A$1:$I$15</definedName>
    <definedName name="_xlnm.Print_Area" localSheetId="1">競漕成績!$A$1:$O$108</definedName>
    <definedName name="_xlnm.Print_Area" localSheetId="2">'競漕成績 (2)'!$A$1:$O$108</definedName>
    <definedName name="_xlnm.Print_Area" localSheetId="4">発艇_線審!$A$1:$H$23</definedName>
    <definedName name="_xlnm.Print_Titles" localSheetId="1">競漕成績!$1:$3</definedName>
    <definedName name="_xlnm.Print_Titles" localSheetId="2">'競漕成績 (2)'!$1:$3</definedName>
  </definedNames>
  <calcPr calcId="162913" fullCalcOnLoad="1"/>
</workbook>
</file>

<file path=xl/calcChain.xml><?xml version="1.0" encoding="utf-8"?>
<calcChain xmlns="http://schemas.openxmlformats.org/spreadsheetml/2006/main">
  <c r="F109" i="2" l="1"/>
  <c r="F6" i="2"/>
  <c r="N253" i="11"/>
  <c r="G253" i="11"/>
  <c r="F253" i="11"/>
  <c r="E253" i="11"/>
  <c r="N252" i="11"/>
  <c r="G252" i="11"/>
  <c r="F252" i="11"/>
  <c r="E252" i="11"/>
  <c r="N251" i="11"/>
  <c r="G251" i="11"/>
  <c r="F251" i="11"/>
  <c r="E251" i="11"/>
  <c r="N250" i="11"/>
  <c r="G250" i="11"/>
  <c r="F250" i="11"/>
  <c r="E250" i="11"/>
  <c r="N249" i="11"/>
  <c r="G249" i="11"/>
  <c r="F249" i="11"/>
  <c r="E249" i="11"/>
  <c r="C249" i="11"/>
  <c r="B249" i="11"/>
  <c r="N248" i="11"/>
  <c r="G248" i="11"/>
  <c r="F248" i="11"/>
  <c r="E248" i="11"/>
  <c r="N247" i="11"/>
  <c r="G247" i="11"/>
  <c r="F247" i="11"/>
  <c r="E247" i="11"/>
  <c r="N246" i="11"/>
  <c r="G246" i="11"/>
  <c r="F246" i="11"/>
  <c r="E246" i="11"/>
  <c r="N245" i="11"/>
  <c r="G245" i="11"/>
  <c r="F245" i="11"/>
  <c r="E245" i="11"/>
  <c r="N244" i="11"/>
  <c r="G244" i="11"/>
  <c r="F244" i="11"/>
  <c r="E244" i="11"/>
  <c r="C244" i="11"/>
  <c r="B244" i="11"/>
  <c r="N243" i="11"/>
  <c r="G243" i="11"/>
  <c r="F243" i="11"/>
  <c r="E243" i="11"/>
  <c r="N242" i="11"/>
  <c r="G242" i="11"/>
  <c r="F242" i="11"/>
  <c r="E242" i="11"/>
  <c r="N241" i="11"/>
  <c r="G241" i="11"/>
  <c r="F241" i="11"/>
  <c r="E241" i="11"/>
  <c r="N240" i="11"/>
  <c r="G240" i="11"/>
  <c r="F240" i="11"/>
  <c r="E240" i="11"/>
  <c r="N239" i="11"/>
  <c r="G239" i="11"/>
  <c r="F239" i="11"/>
  <c r="E239" i="11"/>
  <c r="C239" i="11"/>
  <c r="B239" i="11"/>
  <c r="N238" i="11"/>
  <c r="G238" i="11"/>
  <c r="F238" i="11"/>
  <c r="E238" i="11"/>
  <c r="N237" i="11"/>
  <c r="G237" i="11"/>
  <c r="F237" i="11"/>
  <c r="E237" i="11"/>
  <c r="N236" i="11"/>
  <c r="G236" i="11"/>
  <c r="F236" i="11"/>
  <c r="E236" i="11"/>
  <c r="N235" i="11"/>
  <c r="G235" i="11"/>
  <c r="F235" i="11"/>
  <c r="E235" i="11"/>
  <c r="N234" i="11"/>
  <c r="G234" i="11"/>
  <c r="F234" i="11"/>
  <c r="E234" i="11"/>
  <c r="C234" i="11"/>
  <c r="B234" i="11"/>
  <c r="N233" i="11"/>
  <c r="G233" i="11"/>
  <c r="F233" i="11"/>
  <c r="E233" i="11"/>
  <c r="N232" i="11"/>
  <c r="G232" i="11"/>
  <c r="F232" i="11"/>
  <c r="E232" i="11"/>
  <c r="N231" i="11"/>
  <c r="G231" i="11"/>
  <c r="F231" i="11"/>
  <c r="E231" i="11"/>
  <c r="N230" i="11"/>
  <c r="G230" i="11"/>
  <c r="F230" i="11"/>
  <c r="E230" i="11"/>
  <c r="N229" i="11"/>
  <c r="G229" i="11"/>
  <c r="F229" i="11"/>
  <c r="E229" i="11"/>
  <c r="C229" i="11"/>
  <c r="B229" i="11"/>
  <c r="N228" i="11"/>
  <c r="G228" i="11"/>
  <c r="F228" i="11"/>
  <c r="E228" i="11"/>
  <c r="N227" i="11"/>
  <c r="G227" i="11"/>
  <c r="F227" i="11"/>
  <c r="E227" i="11"/>
  <c r="N226" i="11"/>
  <c r="G226" i="11"/>
  <c r="F226" i="11"/>
  <c r="E226" i="11"/>
  <c r="N225" i="11"/>
  <c r="G225" i="11"/>
  <c r="F225" i="11"/>
  <c r="E225" i="11"/>
  <c r="N224" i="11"/>
  <c r="G224" i="11"/>
  <c r="F224" i="11"/>
  <c r="E224" i="11"/>
  <c r="C224" i="11"/>
  <c r="B224" i="11"/>
  <c r="N223" i="11"/>
  <c r="G223" i="11"/>
  <c r="F223" i="11"/>
  <c r="E223" i="11"/>
  <c r="N222" i="11"/>
  <c r="G222" i="11"/>
  <c r="F222" i="11"/>
  <c r="E222" i="11"/>
  <c r="N221" i="11"/>
  <c r="G221" i="11"/>
  <c r="F221" i="11"/>
  <c r="E221" i="11"/>
  <c r="N220" i="11"/>
  <c r="G220" i="11"/>
  <c r="F220" i="11"/>
  <c r="E220" i="11"/>
  <c r="N219" i="11"/>
  <c r="G219" i="11"/>
  <c r="F219" i="11"/>
  <c r="E219" i="11"/>
  <c r="C219" i="11"/>
  <c r="B219" i="11"/>
  <c r="N218" i="11"/>
  <c r="G218" i="11"/>
  <c r="F218" i="11"/>
  <c r="E218" i="11"/>
  <c r="N217" i="11"/>
  <c r="G217" i="11"/>
  <c r="F217" i="11"/>
  <c r="E217" i="11"/>
  <c r="N216" i="11"/>
  <c r="G216" i="11"/>
  <c r="F216" i="11"/>
  <c r="E216" i="11"/>
  <c r="N215" i="11"/>
  <c r="G215" i="11"/>
  <c r="F215" i="11"/>
  <c r="E215" i="11"/>
  <c r="N214" i="11"/>
  <c r="G214" i="11"/>
  <c r="F214" i="11"/>
  <c r="E214" i="11"/>
  <c r="C214" i="11"/>
  <c r="B214" i="11"/>
  <c r="N213" i="11"/>
  <c r="G213" i="11"/>
  <c r="F213" i="11"/>
  <c r="E213" i="11"/>
  <c r="N212" i="11"/>
  <c r="G212" i="11"/>
  <c r="F212" i="11"/>
  <c r="E212" i="11"/>
  <c r="N211" i="11"/>
  <c r="G211" i="11"/>
  <c r="F211" i="11"/>
  <c r="E211" i="11"/>
  <c r="N210" i="11"/>
  <c r="G210" i="11"/>
  <c r="F210" i="11"/>
  <c r="E210" i="11"/>
  <c r="N209" i="11"/>
  <c r="G209" i="11"/>
  <c r="F209" i="11"/>
  <c r="E209" i="11"/>
  <c r="C209" i="11"/>
  <c r="B209" i="11"/>
  <c r="N208" i="11"/>
  <c r="G208" i="11"/>
  <c r="F208" i="11"/>
  <c r="E208" i="11"/>
  <c r="N207" i="11"/>
  <c r="G207" i="11"/>
  <c r="F207" i="11"/>
  <c r="E207" i="11"/>
  <c r="N206" i="11"/>
  <c r="G206" i="11"/>
  <c r="F206" i="11"/>
  <c r="E206" i="11"/>
  <c r="N205" i="11"/>
  <c r="G205" i="11"/>
  <c r="F205" i="11"/>
  <c r="E205" i="11"/>
  <c r="N204" i="11"/>
  <c r="G204" i="11"/>
  <c r="F204" i="11"/>
  <c r="E204" i="11"/>
  <c r="C204" i="11"/>
  <c r="B204" i="11"/>
  <c r="N203" i="11"/>
  <c r="G203" i="11"/>
  <c r="F203" i="11"/>
  <c r="E203" i="11"/>
  <c r="N202" i="11"/>
  <c r="G202" i="11"/>
  <c r="F202" i="11"/>
  <c r="E202" i="11"/>
  <c r="N201" i="11"/>
  <c r="G201" i="11"/>
  <c r="F201" i="11"/>
  <c r="E201" i="11"/>
  <c r="N200" i="11"/>
  <c r="G200" i="11"/>
  <c r="F200" i="11"/>
  <c r="E200" i="11"/>
  <c r="N199" i="11"/>
  <c r="G199" i="11"/>
  <c r="F199" i="11"/>
  <c r="E199" i="11"/>
  <c r="C199" i="11"/>
  <c r="B199" i="11"/>
  <c r="N198" i="11"/>
  <c r="G198" i="11"/>
  <c r="F198" i="11"/>
  <c r="E198" i="11"/>
  <c r="N197" i="11"/>
  <c r="G197" i="11"/>
  <c r="F197" i="11"/>
  <c r="E197" i="11"/>
  <c r="N196" i="11"/>
  <c r="G196" i="11"/>
  <c r="F196" i="11"/>
  <c r="E196" i="11"/>
  <c r="N195" i="11"/>
  <c r="G195" i="11"/>
  <c r="F195" i="11"/>
  <c r="E195" i="11"/>
  <c r="N194" i="11"/>
  <c r="G194" i="11"/>
  <c r="F194" i="11"/>
  <c r="E194" i="11"/>
  <c r="C194" i="11"/>
  <c r="B194" i="11"/>
  <c r="N193" i="11"/>
  <c r="G193" i="11"/>
  <c r="F193" i="11"/>
  <c r="E193" i="11"/>
  <c r="N192" i="11"/>
  <c r="G192" i="11"/>
  <c r="F192" i="11"/>
  <c r="E192" i="11"/>
  <c r="N191" i="11"/>
  <c r="G191" i="11"/>
  <c r="F191" i="11"/>
  <c r="E191" i="11"/>
  <c r="N190" i="11"/>
  <c r="G190" i="11"/>
  <c r="F190" i="11"/>
  <c r="E190" i="11"/>
  <c r="N189" i="11"/>
  <c r="G189" i="11"/>
  <c r="F189" i="11"/>
  <c r="E189" i="11"/>
  <c r="C189" i="11"/>
  <c r="B189" i="11"/>
  <c r="N188" i="11"/>
  <c r="G188" i="11"/>
  <c r="F188" i="11"/>
  <c r="E188" i="11"/>
  <c r="N187" i="11"/>
  <c r="G187" i="11"/>
  <c r="F187" i="11"/>
  <c r="E187" i="11"/>
  <c r="N186" i="11"/>
  <c r="G186" i="11"/>
  <c r="F186" i="11"/>
  <c r="E186" i="11"/>
  <c r="N185" i="11"/>
  <c r="G185" i="11"/>
  <c r="F185" i="11"/>
  <c r="E185" i="11"/>
  <c r="N184" i="11"/>
  <c r="G184" i="11"/>
  <c r="F184" i="11"/>
  <c r="E184" i="11"/>
  <c r="C184" i="11"/>
  <c r="B184" i="11"/>
  <c r="N183" i="11"/>
  <c r="G183" i="11"/>
  <c r="F183" i="11"/>
  <c r="E183" i="11"/>
  <c r="N182" i="11"/>
  <c r="G182" i="11"/>
  <c r="F182" i="11"/>
  <c r="E182" i="11"/>
  <c r="N181" i="11"/>
  <c r="G181" i="11"/>
  <c r="F181" i="11"/>
  <c r="E181" i="11"/>
  <c r="N180" i="11"/>
  <c r="G180" i="11"/>
  <c r="F180" i="11"/>
  <c r="E180" i="11"/>
  <c r="N179" i="11"/>
  <c r="G179" i="11"/>
  <c r="F179" i="11"/>
  <c r="E179" i="11"/>
  <c r="C179" i="11"/>
  <c r="B179" i="11"/>
  <c r="N178" i="11"/>
  <c r="G178" i="11"/>
  <c r="F178" i="11"/>
  <c r="E178" i="11"/>
  <c r="N177" i="11"/>
  <c r="G177" i="11"/>
  <c r="F177" i="11"/>
  <c r="E177" i="11"/>
  <c r="N176" i="11"/>
  <c r="G176" i="11"/>
  <c r="F176" i="11"/>
  <c r="E176" i="11"/>
  <c r="N175" i="11"/>
  <c r="G175" i="11"/>
  <c r="F175" i="11"/>
  <c r="E175" i="11"/>
  <c r="N174" i="11"/>
  <c r="G174" i="11"/>
  <c r="F174" i="11"/>
  <c r="E174" i="11"/>
  <c r="C174" i="11"/>
  <c r="B174" i="11"/>
  <c r="N173" i="11"/>
  <c r="G173" i="11"/>
  <c r="F173" i="11"/>
  <c r="E173" i="11"/>
  <c r="N172" i="11"/>
  <c r="G172" i="11"/>
  <c r="F172" i="11"/>
  <c r="E172" i="11"/>
  <c r="N171" i="11"/>
  <c r="G171" i="11"/>
  <c r="F171" i="11"/>
  <c r="E171" i="11"/>
  <c r="N170" i="11"/>
  <c r="G170" i="11"/>
  <c r="F170" i="11"/>
  <c r="E170" i="11"/>
  <c r="N169" i="11"/>
  <c r="G169" i="11"/>
  <c r="F169" i="11"/>
  <c r="E169" i="11"/>
  <c r="C169" i="11"/>
  <c r="B169" i="11"/>
  <c r="N168" i="11"/>
  <c r="G168" i="11"/>
  <c r="F168" i="11"/>
  <c r="E168" i="11"/>
  <c r="N167" i="11"/>
  <c r="G167" i="11"/>
  <c r="F167" i="11"/>
  <c r="E167" i="11"/>
  <c r="N166" i="11"/>
  <c r="G166" i="11"/>
  <c r="F166" i="11"/>
  <c r="E166" i="11"/>
  <c r="N165" i="11"/>
  <c r="G165" i="11"/>
  <c r="F165" i="11"/>
  <c r="E165" i="11"/>
  <c r="N164" i="11"/>
  <c r="G164" i="11"/>
  <c r="F164" i="11"/>
  <c r="E164" i="11"/>
  <c r="C164" i="11"/>
  <c r="B164" i="11"/>
  <c r="N163" i="11"/>
  <c r="G163" i="11"/>
  <c r="F163" i="11"/>
  <c r="E163" i="11"/>
  <c r="N162" i="11"/>
  <c r="G162" i="11"/>
  <c r="F162" i="11"/>
  <c r="E162" i="11"/>
  <c r="N161" i="11"/>
  <c r="G161" i="11"/>
  <c r="F161" i="11"/>
  <c r="E161" i="11"/>
  <c r="N160" i="11"/>
  <c r="G160" i="11"/>
  <c r="F160" i="11"/>
  <c r="E160" i="11"/>
  <c r="N159" i="11"/>
  <c r="G159" i="11"/>
  <c r="F159" i="11"/>
  <c r="E159" i="11"/>
  <c r="C159" i="11"/>
  <c r="B159" i="11"/>
  <c r="N158" i="11"/>
  <c r="G158" i="11"/>
  <c r="F158" i="11"/>
  <c r="E158" i="11"/>
  <c r="N157" i="11"/>
  <c r="G157" i="11"/>
  <c r="F157" i="11"/>
  <c r="E157" i="11"/>
  <c r="N156" i="11"/>
  <c r="G156" i="11"/>
  <c r="F156" i="11"/>
  <c r="E156" i="11"/>
  <c r="N155" i="11"/>
  <c r="G155" i="11"/>
  <c r="F155" i="11"/>
  <c r="E155" i="11"/>
  <c r="N154" i="11"/>
  <c r="G154" i="11"/>
  <c r="F154" i="11"/>
  <c r="E154" i="11"/>
  <c r="C154" i="11"/>
  <c r="B154" i="11"/>
  <c r="N153" i="11"/>
  <c r="G153" i="11"/>
  <c r="F153" i="11"/>
  <c r="E153" i="11"/>
  <c r="N152" i="11"/>
  <c r="G152" i="11"/>
  <c r="F152" i="11"/>
  <c r="E152" i="11"/>
  <c r="N151" i="11"/>
  <c r="G151" i="11"/>
  <c r="F151" i="11"/>
  <c r="E151" i="11"/>
  <c r="N150" i="11"/>
  <c r="G150" i="11"/>
  <c r="F150" i="11"/>
  <c r="E150" i="11"/>
  <c r="N149" i="11"/>
  <c r="G149" i="11"/>
  <c r="F149" i="11"/>
  <c r="E149" i="11"/>
  <c r="C149" i="11"/>
  <c r="B149" i="11"/>
  <c r="N148" i="11"/>
  <c r="G148" i="11"/>
  <c r="F148" i="11"/>
  <c r="E148" i="11"/>
  <c r="N147" i="11"/>
  <c r="G147" i="11"/>
  <c r="F147" i="11"/>
  <c r="E147" i="11"/>
  <c r="N146" i="11"/>
  <c r="G146" i="11"/>
  <c r="F146" i="11"/>
  <c r="E146" i="11"/>
  <c r="N145" i="11"/>
  <c r="G145" i="11"/>
  <c r="F145" i="11"/>
  <c r="E145" i="11"/>
  <c r="N144" i="11"/>
  <c r="F144" i="11"/>
  <c r="E144" i="11"/>
  <c r="C144" i="11"/>
  <c r="B144" i="11"/>
  <c r="N143" i="11"/>
  <c r="F143" i="11"/>
  <c r="E143" i="11"/>
  <c r="N142" i="11"/>
  <c r="F142" i="11"/>
  <c r="E142" i="11"/>
  <c r="N141" i="11"/>
  <c r="F141" i="11"/>
  <c r="E141" i="11"/>
  <c r="N140" i="11"/>
  <c r="F140" i="11"/>
  <c r="E140" i="11"/>
  <c r="N139" i="11"/>
  <c r="F139" i="11"/>
  <c r="E139" i="11"/>
  <c r="C139" i="11"/>
  <c r="B139" i="11"/>
  <c r="N138" i="11"/>
  <c r="F138" i="11"/>
  <c r="E138" i="11"/>
  <c r="N137" i="11"/>
  <c r="F137" i="11"/>
  <c r="E137" i="11"/>
  <c r="N136" i="11"/>
  <c r="F136" i="11"/>
  <c r="E136" i="11"/>
  <c r="N135" i="11"/>
  <c r="F135" i="11"/>
  <c r="E135" i="11"/>
  <c r="N134" i="11"/>
  <c r="F134" i="11"/>
  <c r="E134" i="11"/>
  <c r="C134" i="11"/>
  <c r="B134" i="11"/>
  <c r="N133" i="11"/>
  <c r="F133" i="11"/>
  <c r="E133" i="11"/>
  <c r="N132" i="11"/>
  <c r="F132" i="11"/>
  <c r="E132" i="11"/>
  <c r="N131" i="11"/>
  <c r="F131" i="11"/>
  <c r="E131" i="11"/>
  <c r="N130" i="11"/>
  <c r="F130" i="11"/>
  <c r="E130" i="11"/>
  <c r="N129" i="11"/>
  <c r="F129" i="11"/>
  <c r="E129" i="11"/>
  <c r="C129" i="11"/>
  <c r="B129" i="11"/>
  <c r="N128" i="11"/>
  <c r="F128" i="11"/>
  <c r="E128" i="11"/>
  <c r="N127" i="11"/>
  <c r="F127" i="11"/>
  <c r="E127" i="11"/>
  <c r="N126" i="11"/>
  <c r="F126" i="11"/>
  <c r="E126" i="11"/>
  <c r="N125" i="11"/>
  <c r="F125" i="11"/>
  <c r="E125" i="11"/>
  <c r="N124" i="11"/>
  <c r="F124" i="11"/>
  <c r="E124" i="11"/>
  <c r="C124" i="11"/>
  <c r="B124" i="11"/>
  <c r="N123" i="11"/>
  <c r="F123" i="11"/>
  <c r="E123" i="11"/>
  <c r="N122" i="11"/>
  <c r="F122" i="11"/>
  <c r="E122" i="11"/>
  <c r="N121" i="11"/>
  <c r="F121" i="11"/>
  <c r="E121" i="11"/>
  <c r="N120" i="11"/>
  <c r="F120" i="11"/>
  <c r="E120" i="11"/>
  <c r="N119" i="11"/>
  <c r="F119" i="11"/>
  <c r="E119" i="11"/>
  <c r="C119" i="11"/>
  <c r="B119" i="11"/>
  <c r="N118" i="11"/>
  <c r="F118" i="11"/>
  <c r="E118" i="11"/>
  <c r="N117" i="11"/>
  <c r="F117" i="11"/>
  <c r="E117" i="11"/>
  <c r="N116" i="11"/>
  <c r="F116" i="11"/>
  <c r="E116" i="11"/>
  <c r="N115" i="11"/>
  <c r="F115" i="11"/>
  <c r="E115" i="11"/>
  <c r="N114" i="11"/>
  <c r="F114" i="11"/>
  <c r="E114" i="11"/>
  <c r="C114" i="11"/>
  <c r="B114" i="11"/>
  <c r="N113" i="11"/>
  <c r="F113" i="11"/>
  <c r="E113" i="11"/>
  <c r="N112" i="11"/>
  <c r="F112" i="11"/>
  <c r="E112" i="11"/>
  <c r="N111" i="11"/>
  <c r="F111" i="11"/>
  <c r="E111" i="11"/>
  <c r="N110" i="11"/>
  <c r="F110" i="11"/>
  <c r="E110" i="11"/>
  <c r="N109" i="11"/>
  <c r="F109" i="11"/>
  <c r="E109" i="11"/>
  <c r="C109" i="11"/>
  <c r="B109" i="11"/>
  <c r="N108" i="11"/>
  <c r="F108" i="11"/>
  <c r="E108" i="11"/>
  <c r="N107" i="11"/>
  <c r="F107" i="11"/>
  <c r="E107" i="11"/>
  <c r="N106" i="11"/>
  <c r="F106" i="11"/>
  <c r="E106" i="11"/>
  <c r="N105" i="11"/>
  <c r="F105" i="11"/>
  <c r="E105" i="11"/>
  <c r="N104" i="11"/>
  <c r="F104" i="11"/>
  <c r="E104" i="11"/>
  <c r="C104" i="11"/>
  <c r="B104" i="11"/>
  <c r="N103" i="11"/>
  <c r="F103" i="11"/>
  <c r="E103" i="11"/>
  <c r="N102" i="11"/>
  <c r="F102" i="11"/>
  <c r="E102" i="11"/>
  <c r="N101" i="11"/>
  <c r="F101" i="11"/>
  <c r="E101" i="11"/>
  <c r="N100" i="11"/>
  <c r="F100" i="11"/>
  <c r="E100" i="11"/>
  <c r="N99" i="11"/>
  <c r="F99" i="11"/>
  <c r="E99" i="11"/>
  <c r="C99" i="11"/>
  <c r="B99" i="11"/>
  <c r="N98" i="11"/>
  <c r="F98" i="11"/>
  <c r="E98" i="11"/>
  <c r="N97" i="11"/>
  <c r="F97" i="11"/>
  <c r="E97" i="11"/>
  <c r="N96" i="11"/>
  <c r="F96" i="11"/>
  <c r="E96" i="11"/>
  <c r="N95" i="11"/>
  <c r="F95" i="11"/>
  <c r="E95" i="11"/>
  <c r="N94" i="11"/>
  <c r="F94" i="11"/>
  <c r="E94" i="11"/>
  <c r="C94" i="11"/>
  <c r="B94" i="11"/>
  <c r="N93" i="11"/>
  <c r="F93" i="11"/>
  <c r="E93" i="11"/>
  <c r="N92" i="11"/>
  <c r="F92" i="11"/>
  <c r="E92" i="11"/>
  <c r="N91" i="11"/>
  <c r="F91" i="11"/>
  <c r="E91" i="11"/>
  <c r="N90" i="11"/>
  <c r="F90" i="11"/>
  <c r="E90" i="11"/>
  <c r="N89" i="11"/>
  <c r="F89" i="11"/>
  <c r="E89" i="11"/>
  <c r="C89" i="11"/>
  <c r="B89" i="11"/>
  <c r="N88" i="11"/>
  <c r="F88" i="11"/>
  <c r="E88" i="11"/>
  <c r="N87" i="11"/>
  <c r="F87" i="11"/>
  <c r="E87" i="11"/>
  <c r="N86" i="11"/>
  <c r="F86" i="11"/>
  <c r="E86" i="11"/>
  <c r="N85" i="11"/>
  <c r="F85" i="11"/>
  <c r="E85" i="11"/>
  <c r="N84" i="11"/>
  <c r="F84" i="11"/>
  <c r="E84" i="11"/>
  <c r="C84" i="11"/>
  <c r="B84" i="11"/>
  <c r="N83" i="11"/>
  <c r="F83" i="11"/>
  <c r="E83" i="11"/>
  <c r="F82" i="11"/>
  <c r="E82" i="11"/>
  <c r="F81" i="11"/>
  <c r="E81" i="11"/>
  <c r="F80" i="11"/>
  <c r="E80" i="11"/>
  <c r="F79" i="11"/>
  <c r="E79" i="11"/>
  <c r="C79" i="11"/>
  <c r="B79" i="11"/>
  <c r="F78" i="11"/>
  <c r="E78" i="11"/>
  <c r="F77" i="11"/>
  <c r="E77" i="11"/>
  <c r="F76" i="11"/>
  <c r="E76" i="11"/>
  <c r="F75" i="11"/>
  <c r="E75" i="11"/>
  <c r="F74" i="11"/>
  <c r="E74" i="11"/>
  <c r="C74" i="11"/>
  <c r="B74" i="11"/>
  <c r="F73" i="11"/>
  <c r="E73" i="11"/>
  <c r="F72" i="11"/>
  <c r="E72" i="11"/>
  <c r="F71" i="11"/>
  <c r="E71" i="11"/>
  <c r="F70" i="11"/>
  <c r="E70" i="11"/>
  <c r="F69" i="11"/>
  <c r="E69" i="11"/>
  <c r="C69" i="11"/>
  <c r="B69" i="11"/>
  <c r="F68" i="11"/>
  <c r="E68" i="11"/>
  <c r="F67" i="11"/>
  <c r="E67" i="11"/>
  <c r="F66" i="11"/>
  <c r="E66" i="11"/>
  <c r="F65" i="11"/>
  <c r="E65" i="11"/>
  <c r="F64" i="11"/>
  <c r="E64" i="11"/>
  <c r="C64" i="11"/>
  <c r="B64" i="11"/>
  <c r="F63" i="11"/>
  <c r="E63" i="11"/>
  <c r="F62" i="11"/>
  <c r="E62" i="11"/>
  <c r="F61" i="11"/>
  <c r="E61" i="11"/>
  <c r="F60" i="11"/>
  <c r="E60" i="11"/>
  <c r="F59" i="11"/>
  <c r="E59" i="11"/>
  <c r="C59" i="11"/>
  <c r="B59" i="11"/>
  <c r="F58" i="11"/>
  <c r="E58" i="11"/>
  <c r="F57" i="11"/>
  <c r="E57" i="11"/>
  <c r="F56" i="11"/>
  <c r="E56" i="11"/>
  <c r="F55" i="11"/>
  <c r="E55" i="11"/>
  <c r="F54" i="11"/>
  <c r="E54" i="11"/>
  <c r="C54" i="11"/>
  <c r="B54" i="11"/>
  <c r="F53" i="11"/>
  <c r="E53" i="11"/>
  <c r="F52" i="11"/>
  <c r="E52" i="11"/>
  <c r="F51" i="11"/>
  <c r="E51" i="11"/>
  <c r="F50" i="11"/>
  <c r="E50" i="11"/>
  <c r="F49" i="11"/>
  <c r="E49" i="11"/>
  <c r="C49" i="11"/>
  <c r="B49" i="11"/>
  <c r="F48" i="11"/>
  <c r="E48" i="11"/>
  <c r="F47" i="11"/>
  <c r="E47" i="11"/>
  <c r="F46" i="11"/>
  <c r="E46" i="11"/>
  <c r="F45" i="11"/>
  <c r="E45" i="11"/>
  <c r="F44" i="11"/>
  <c r="E44" i="11"/>
  <c r="C44" i="11"/>
  <c r="B44" i="11"/>
  <c r="F43" i="11"/>
  <c r="E43" i="11"/>
  <c r="F42" i="11"/>
  <c r="E42" i="11"/>
  <c r="F41" i="11"/>
  <c r="E41" i="11"/>
  <c r="F40" i="11"/>
  <c r="E40" i="11"/>
  <c r="F39" i="11"/>
  <c r="E39" i="11"/>
  <c r="C39" i="11"/>
  <c r="B39" i="11"/>
  <c r="F38" i="11"/>
  <c r="E38" i="11"/>
  <c r="F37" i="11"/>
  <c r="E37" i="11"/>
  <c r="F36" i="11"/>
  <c r="E36" i="11"/>
  <c r="F35" i="11"/>
  <c r="E35" i="11"/>
  <c r="F34" i="11"/>
  <c r="E34" i="11"/>
  <c r="C34" i="11"/>
  <c r="B34" i="11"/>
  <c r="F33" i="11"/>
  <c r="E33" i="11"/>
  <c r="F32" i="11"/>
  <c r="E32" i="11"/>
  <c r="F31" i="11"/>
  <c r="E31" i="11"/>
  <c r="F30" i="11"/>
  <c r="E30" i="11"/>
  <c r="F29" i="11"/>
  <c r="E29" i="11"/>
  <c r="C29" i="11"/>
  <c r="B29" i="11"/>
  <c r="F28" i="11"/>
  <c r="E28" i="11"/>
  <c r="F27" i="11"/>
  <c r="E27" i="11"/>
  <c r="F26" i="11"/>
  <c r="E26" i="11"/>
  <c r="F25" i="11"/>
  <c r="E25" i="11"/>
  <c r="F24" i="11"/>
  <c r="E24" i="11"/>
  <c r="C24" i="11"/>
  <c r="B24" i="11"/>
  <c r="F23" i="11"/>
  <c r="E23" i="11"/>
  <c r="F22" i="11"/>
  <c r="E22" i="11"/>
  <c r="Q21" i="11"/>
  <c r="F21" i="11"/>
  <c r="E21" i="11"/>
  <c r="F20" i="11"/>
  <c r="E20" i="11"/>
  <c r="Q19" i="11"/>
  <c r="F19" i="11"/>
  <c r="E19" i="11"/>
  <c r="C19" i="11"/>
  <c r="B19" i="11"/>
  <c r="F18" i="11"/>
  <c r="E18" i="11"/>
  <c r="F17" i="11"/>
  <c r="E17" i="11"/>
  <c r="F16" i="11"/>
  <c r="E16" i="11"/>
  <c r="Q15" i="11"/>
  <c r="F15" i="11"/>
  <c r="E15" i="11"/>
  <c r="F14" i="11"/>
  <c r="E14" i="11"/>
  <c r="C14" i="11"/>
  <c r="B14" i="11"/>
  <c r="F13" i="11"/>
  <c r="E13" i="11"/>
  <c r="Q12" i="11"/>
  <c r="F12" i="11"/>
  <c r="E12" i="11"/>
  <c r="Q11" i="11"/>
  <c r="F11" i="11"/>
  <c r="E11" i="11"/>
  <c r="Q10" i="11"/>
  <c r="F10" i="11"/>
  <c r="E10" i="11"/>
  <c r="Q9" i="11"/>
  <c r="F9" i="11"/>
  <c r="E9" i="11"/>
  <c r="C9" i="11"/>
  <c r="B9" i="11"/>
  <c r="F8" i="11"/>
  <c r="E8" i="11"/>
  <c r="Q7" i="11"/>
  <c r="R7" i="11" s="1"/>
  <c r="S7" i="11" s="1"/>
  <c r="F7" i="11"/>
  <c r="E7" i="11"/>
  <c r="Q6" i="11"/>
  <c r="F6" i="11"/>
  <c r="E6" i="11"/>
  <c r="Q5" i="11"/>
  <c r="R21" i="11" s="1"/>
  <c r="S21" i="11" s="1"/>
  <c r="F5" i="11"/>
  <c r="E5" i="11"/>
  <c r="F4" i="11"/>
  <c r="E4" i="11"/>
  <c r="C4" i="11"/>
  <c r="B4" i="11"/>
  <c r="A1" i="11"/>
  <c r="R5" i="2"/>
  <c r="S5" i="2" s="1"/>
  <c r="Q6" i="2"/>
  <c r="Q7" i="2"/>
  <c r="Q9" i="2"/>
  <c r="Q10" i="2"/>
  <c r="Q11" i="2"/>
  <c r="Q12" i="2"/>
  <c r="Q15" i="2"/>
  <c r="Q19" i="2"/>
  <c r="Q21" i="2"/>
  <c r="Q5" i="2"/>
  <c r="R6" i="2"/>
  <c r="S6" i="2" s="1"/>
  <c r="R7" i="2"/>
  <c r="S7" i="2" s="1"/>
  <c r="R9" i="2"/>
  <c r="S9" i="2" s="1"/>
  <c r="R10" i="2"/>
  <c r="S10" i="2" s="1"/>
  <c r="R11" i="2"/>
  <c r="S11" i="2" s="1"/>
  <c r="R12" i="2"/>
  <c r="S12" i="2" s="1"/>
  <c r="R15" i="2"/>
  <c r="S15" i="2" s="1"/>
  <c r="R19" i="2"/>
  <c r="S19" i="2" s="1"/>
  <c r="R21" i="2"/>
  <c r="S21" i="2" s="1"/>
  <c r="C29" i="2"/>
  <c r="F7" i="2"/>
  <c r="F35" i="2"/>
  <c r="B4" i="5"/>
  <c r="A1" i="8"/>
  <c r="A1" i="7"/>
  <c r="A1" i="6"/>
  <c r="A1" i="5"/>
  <c r="A27" i="5"/>
  <c r="A1" i="3"/>
  <c r="A14" i="3"/>
  <c r="A1" i="4"/>
  <c r="A1" i="2"/>
  <c r="C4" i="4"/>
  <c r="D3" i="3"/>
  <c r="D3" i="7"/>
  <c r="B4" i="7"/>
  <c r="B5" i="7"/>
  <c r="C5" i="7"/>
  <c r="D5" i="7"/>
  <c r="B8" i="7"/>
  <c r="D8" i="7"/>
  <c r="B9" i="7"/>
  <c r="B10" i="7"/>
  <c r="C10" i="7"/>
  <c r="D10" i="7"/>
  <c r="B13" i="7"/>
  <c r="D13" i="7"/>
  <c r="B14" i="7"/>
  <c r="B15" i="7"/>
  <c r="C15" i="7"/>
  <c r="D15" i="7"/>
  <c r="B18" i="7"/>
  <c r="D18" i="7"/>
  <c r="B19" i="7"/>
  <c r="B20" i="7"/>
  <c r="C20" i="7"/>
  <c r="D20" i="7"/>
  <c r="B23" i="7"/>
  <c r="D23" i="7"/>
  <c r="B24" i="7"/>
  <c r="B25" i="7"/>
  <c r="C25" i="7"/>
  <c r="D25" i="7"/>
  <c r="D3" i="8"/>
  <c r="B4" i="8"/>
  <c r="B5" i="8"/>
  <c r="C5" i="8"/>
  <c r="D5" i="8"/>
  <c r="B8" i="8"/>
  <c r="D8" i="8"/>
  <c r="B9" i="8"/>
  <c r="B10" i="8"/>
  <c r="C10" i="8"/>
  <c r="D10" i="8"/>
  <c r="B13" i="8"/>
  <c r="D13" i="8"/>
  <c r="B14" i="8"/>
  <c r="B15" i="8"/>
  <c r="C15" i="8"/>
  <c r="D15" i="8"/>
  <c r="B18" i="8"/>
  <c r="D18" i="8"/>
  <c r="B19" i="8"/>
  <c r="B20" i="8"/>
  <c r="C20" i="8"/>
  <c r="D20" i="8"/>
  <c r="B23" i="8"/>
  <c r="D23" i="8"/>
  <c r="B24" i="8"/>
  <c r="B25" i="8"/>
  <c r="C25" i="8"/>
  <c r="D25" i="8"/>
  <c r="D3" i="5"/>
  <c r="B5" i="5"/>
  <c r="C5" i="5"/>
  <c r="D5" i="5"/>
  <c r="B16" i="5"/>
  <c r="D16" i="5"/>
  <c r="B17" i="5"/>
  <c r="B18" i="5"/>
  <c r="C18" i="5"/>
  <c r="D18" i="5"/>
  <c r="B29" i="5"/>
  <c r="D29" i="5"/>
  <c r="B30" i="5"/>
  <c r="B31" i="5"/>
  <c r="C31" i="5"/>
  <c r="D31" i="5"/>
  <c r="B42" i="5"/>
  <c r="D42" i="5"/>
  <c r="B43" i="5"/>
  <c r="B44" i="5"/>
  <c r="C44" i="5"/>
  <c r="D44" i="5"/>
  <c r="B55" i="5"/>
  <c r="D55" i="5"/>
  <c r="B56" i="5"/>
  <c r="B57" i="5"/>
  <c r="C57" i="5"/>
  <c r="D57" i="5"/>
  <c r="D3" i="6"/>
  <c r="B4" i="6"/>
  <c r="B5" i="6"/>
  <c r="C5" i="6"/>
  <c r="D5" i="6"/>
  <c r="B8" i="6"/>
  <c r="D8" i="6"/>
  <c r="B9" i="6"/>
  <c r="B10" i="6"/>
  <c r="C10" i="6"/>
  <c r="D10" i="6"/>
  <c r="B13" i="6"/>
  <c r="D13" i="6"/>
  <c r="B14" i="6"/>
  <c r="B15" i="6"/>
  <c r="C15" i="6"/>
  <c r="D15" i="6"/>
  <c r="B18" i="6"/>
  <c r="D18" i="6"/>
  <c r="B19" i="6"/>
  <c r="B20" i="6"/>
  <c r="C20" i="6"/>
  <c r="D20" i="6"/>
  <c r="B23" i="6"/>
  <c r="D23" i="6"/>
  <c r="B24" i="6"/>
  <c r="B25" i="6"/>
  <c r="C25" i="6"/>
  <c r="D25" i="6"/>
  <c r="B4" i="4"/>
  <c r="B7" i="4"/>
  <c r="E7" i="4"/>
  <c r="B8" i="4"/>
  <c r="E8" i="4"/>
  <c r="B9" i="4"/>
  <c r="E9" i="4"/>
  <c r="B10" i="4"/>
  <c r="E10" i="4"/>
  <c r="B11" i="4"/>
  <c r="E11" i="4"/>
  <c r="F100" i="2"/>
  <c r="F99" i="2"/>
  <c r="F95" i="2"/>
  <c r="F94" i="2"/>
  <c r="F91" i="2"/>
  <c r="F89" i="2"/>
  <c r="F86" i="2"/>
  <c r="F84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B4" i="2"/>
  <c r="C4" i="2"/>
  <c r="E4" i="2"/>
  <c r="F4" i="2"/>
  <c r="E5" i="2"/>
  <c r="F5" i="2"/>
  <c r="E6" i="2"/>
  <c r="E7" i="2"/>
  <c r="E8" i="2"/>
  <c r="F8" i="2"/>
  <c r="B9" i="2"/>
  <c r="C9" i="2"/>
  <c r="E9" i="2"/>
  <c r="F9" i="2"/>
  <c r="E10" i="2"/>
  <c r="F10" i="2"/>
  <c r="E11" i="2"/>
  <c r="F11" i="2"/>
  <c r="E12" i="2"/>
  <c r="F12" i="2"/>
  <c r="E13" i="2"/>
  <c r="F13" i="2"/>
  <c r="B14" i="2"/>
  <c r="C14" i="2"/>
  <c r="E14" i="2"/>
  <c r="F14" i="2"/>
  <c r="E15" i="2"/>
  <c r="F15" i="2"/>
  <c r="E16" i="2"/>
  <c r="F16" i="2"/>
  <c r="E17" i="2"/>
  <c r="F17" i="2"/>
  <c r="E18" i="2"/>
  <c r="F18" i="2"/>
  <c r="B19" i="2"/>
  <c r="C19" i="2"/>
  <c r="E19" i="2"/>
  <c r="F19" i="2"/>
  <c r="E20" i="2"/>
  <c r="F20" i="2"/>
  <c r="E21" i="2"/>
  <c r="F21" i="2"/>
  <c r="E22" i="2"/>
  <c r="F22" i="2"/>
  <c r="E23" i="2"/>
  <c r="F23" i="2"/>
  <c r="B24" i="2"/>
  <c r="C24" i="2"/>
  <c r="E24" i="2"/>
  <c r="F24" i="2"/>
  <c r="E25" i="2"/>
  <c r="F25" i="2"/>
  <c r="E26" i="2"/>
  <c r="F26" i="2"/>
  <c r="E27" i="2"/>
  <c r="F27" i="2"/>
  <c r="E28" i="2"/>
  <c r="F28" i="2"/>
  <c r="B29" i="2"/>
  <c r="E29" i="2"/>
  <c r="F29" i="2"/>
  <c r="E30" i="2"/>
  <c r="F30" i="2"/>
  <c r="E31" i="2"/>
  <c r="F31" i="2"/>
  <c r="E32" i="2"/>
  <c r="F32" i="2"/>
  <c r="E33" i="2"/>
  <c r="F33" i="2"/>
  <c r="B34" i="2"/>
  <c r="C34" i="2"/>
  <c r="E34" i="2"/>
  <c r="E35" i="2"/>
  <c r="E36" i="2"/>
  <c r="F36" i="2"/>
  <c r="E37" i="2"/>
  <c r="F37" i="2"/>
  <c r="E38" i="2"/>
  <c r="F38" i="2"/>
  <c r="B39" i="2"/>
  <c r="C39" i="2"/>
  <c r="E39" i="2"/>
  <c r="F39" i="2"/>
  <c r="E40" i="2"/>
  <c r="F40" i="2"/>
  <c r="E41" i="2"/>
  <c r="F41" i="2"/>
  <c r="E42" i="2"/>
  <c r="F42" i="2"/>
  <c r="E43" i="2"/>
  <c r="F43" i="2"/>
  <c r="B44" i="2"/>
  <c r="C44" i="2"/>
  <c r="E44" i="2"/>
  <c r="F44" i="2"/>
  <c r="E45" i="2"/>
  <c r="F45" i="2"/>
  <c r="E46" i="2"/>
  <c r="F46" i="2"/>
  <c r="E47" i="2"/>
  <c r="F47" i="2"/>
  <c r="E48" i="2"/>
  <c r="F48" i="2"/>
  <c r="B49" i="2"/>
  <c r="C49" i="2"/>
  <c r="E49" i="2"/>
  <c r="F49" i="2"/>
  <c r="E50" i="2"/>
  <c r="F50" i="2"/>
  <c r="E51" i="2"/>
  <c r="F51" i="2"/>
  <c r="E52" i="2"/>
  <c r="F52" i="2"/>
  <c r="E53" i="2"/>
  <c r="F53" i="2"/>
  <c r="B54" i="2"/>
  <c r="C54" i="2"/>
  <c r="E54" i="2"/>
  <c r="E55" i="2"/>
  <c r="E56" i="2"/>
  <c r="E57" i="2"/>
  <c r="E58" i="2"/>
  <c r="B59" i="2"/>
  <c r="C59" i="2"/>
  <c r="E59" i="2"/>
  <c r="E60" i="2"/>
  <c r="E61" i="2"/>
  <c r="E62" i="2"/>
  <c r="E63" i="2"/>
  <c r="B64" i="2"/>
  <c r="C64" i="2"/>
  <c r="E64" i="2"/>
  <c r="E65" i="2"/>
  <c r="E66" i="2"/>
  <c r="E67" i="2"/>
  <c r="E68" i="2"/>
  <c r="B69" i="2"/>
  <c r="C69" i="2"/>
  <c r="E69" i="2"/>
  <c r="E70" i="2"/>
  <c r="F70" i="2"/>
  <c r="E71" i="2"/>
  <c r="F71" i="2"/>
  <c r="E72" i="2"/>
  <c r="F72" i="2"/>
  <c r="E73" i="2"/>
  <c r="F73" i="2"/>
  <c r="B74" i="2"/>
  <c r="C74" i="2"/>
  <c r="E74" i="2"/>
  <c r="F74" i="2"/>
  <c r="E75" i="2"/>
  <c r="F75" i="2"/>
  <c r="E76" i="2"/>
  <c r="F76" i="2"/>
  <c r="E77" i="2"/>
  <c r="F77" i="2"/>
  <c r="E78" i="2"/>
  <c r="F78" i="2"/>
  <c r="B79" i="2"/>
  <c r="C79" i="2"/>
  <c r="E79" i="2"/>
  <c r="F79" i="2"/>
  <c r="E80" i="2"/>
  <c r="F80" i="2"/>
  <c r="E81" i="2"/>
  <c r="F81" i="2"/>
  <c r="E82" i="2"/>
  <c r="F82" i="2"/>
  <c r="E83" i="2"/>
  <c r="F83" i="2"/>
  <c r="N83" i="2"/>
  <c r="B84" i="2"/>
  <c r="C84" i="2"/>
  <c r="E84" i="2"/>
  <c r="N84" i="2"/>
  <c r="E85" i="2"/>
  <c r="F85" i="2"/>
  <c r="N85" i="2"/>
  <c r="E86" i="2"/>
  <c r="N86" i="2"/>
  <c r="E87" i="2"/>
  <c r="F87" i="2"/>
  <c r="N87" i="2"/>
  <c r="E88" i="2"/>
  <c r="F88" i="2"/>
  <c r="N88" i="2"/>
  <c r="B89" i="2"/>
  <c r="C89" i="2"/>
  <c r="E89" i="2"/>
  <c r="N89" i="2"/>
  <c r="E90" i="2"/>
  <c r="F90" i="2"/>
  <c r="N90" i="2"/>
  <c r="E91" i="2"/>
  <c r="N91" i="2"/>
  <c r="E92" i="2"/>
  <c r="F92" i="2"/>
  <c r="N92" i="2"/>
  <c r="E93" i="2"/>
  <c r="F93" i="2"/>
  <c r="N93" i="2"/>
  <c r="B94" i="2"/>
  <c r="C94" i="2"/>
  <c r="E94" i="2"/>
  <c r="N94" i="2"/>
  <c r="E95" i="2"/>
  <c r="N95" i="2"/>
  <c r="E96" i="2"/>
  <c r="F96" i="2"/>
  <c r="N96" i="2"/>
  <c r="E97" i="2"/>
  <c r="F97" i="2"/>
  <c r="N97" i="2"/>
  <c r="E98" i="2"/>
  <c r="F98" i="2"/>
  <c r="N98" i="2"/>
  <c r="B99" i="2"/>
  <c r="C99" i="2"/>
  <c r="E99" i="2"/>
  <c r="N99" i="2"/>
  <c r="E100" i="2"/>
  <c r="N100" i="2"/>
  <c r="E101" i="2"/>
  <c r="F101" i="2"/>
  <c r="N101" i="2"/>
  <c r="E102" i="2"/>
  <c r="F102" i="2"/>
  <c r="N102" i="2"/>
  <c r="E103" i="2"/>
  <c r="F103" i="2"/>
  <c r="N103" i="2"/>
  <c r="B104" i="2"/>
  <c r="C104" i="2"/>
  <c r="E104" i="2"/>
  <c r="F104" i="2"/>
  <c r="N104" i="2"/>
  <c r="E105" i="2"/>
  <c r="F105" i="2"/>
  <c r="N105" i="2"/>
  <c r="E106" i="2"/>
  <c r="F106" i="2"/>
  <c r="N106" i="2"/>
  <c r="E107" i="2"/>
  <c r="F107" i="2"/>
  <c r="N107" i="2"/>
  <c r="E108" i="2"/>
  <c r="F108" i="2"/>
  <c r="N108" i="2"/>
  <c r="B109" i="2"/>
  <c r="C109" i="2"/>
  <c r="E109" i="2"/>
  <c r="N109" i="2"/>
  <c r="E110" i="2"/>
  <c r="F110" i="2"/>
  <c r="N110" i="2"/>
  <c r="E111" i="2"/>
  <c r="F111" i="2"/>
  <c r="N111" i="2"/>
  <c r="E112" i="2"/>
  <c r="F112" i="2"/>
  <c r="N112" i="2"/>
  <c r="E113" i="2"/>
  <c r="F113" i="2"/>
  <c r="N113" i="2"/>
  <c r="B114" i="2"/>
  <c r="C114" i="2"/>
  <c r="E114" i="2"/>
  <c r="F114" i="2"/>
  <c r="N114" i="2"/>
  <c r="E115" i="2"/>
  <c r="F115" i="2"/>
  <c r="N115" i="2"/>
  <c r="E116" i="2"/>
  <c r="F116" i="2"/>
  <c r="N116" i="2"/>
  <c r="N117" i="2"/>
  <c r="N118" i="2"/>
  <c r="E117" i="2"/>
  <c r="F117" i="2"/>
  <c r="E118" i="2"/>
  <c r="F118" i="2"/>
  <c r="B119" i="2"/>
  <c r="C119" i="2"/>
  <c r="E119" i="2"/>
  <c r="F119" i="2"/>
  <c r="N119" i="2"/>
  <c r="E120" i="2"/>
  <c r="F120" i="2"/>
  <c r="N120" i="2"/>
  <c r="E121" i="2"/>
  <c r="F121" i="2"/>
  <c r="N121" i="2"/>
  <c r="E122" i="2"/>
  <c r="F122" i="2"/>
  <c r="N122" i="2"/>
  <c r="E123" i="2"/>
  <c r="F123" i="2"/>
  <c r="N123" i="2"/>
  <c r="B124" i="2"/>
  <c r="C124" i="2"/>
  <c r="E124" i="2"/>
  <c r="F124" i="2"/>
  <c r="N124" i="2"/>
  <c r="E125" i="2"/>
  <c r="F125" i="2"/>
  <c r="N125" i="2"/>
  <c r="E126" i="2"/>
  <c r="F126" i="2"/>
  <c r="N126" i="2"/>
  <c r="E127" i="2"/>
  <c r="F127" i="2"/>
  <c r="N127" i="2"/>
  <c r="E128" i="2"/>
  <c r="F128" i="2"/>
  <c r="N128" i="2"/>
  <c r="B129" i="2"/>
  <c r="C129" i="2"/>
  <c r="E129" i="2"/>
  <c r="F129" i="2"/>
  <c r="N129" i="2"/>
  <c r="E130" i="2"/>
  <c r="F130" i="2"/>
  <c r="N130" i="2"/>
  <c r="E131" i="2"/>
  <c r="F131" i="2"/>
  <c r="N131" i="2"/>
  <c r="E132" i="2"/>
  <c r="F132" i="2"/>
  <c r="N132" i="2"/>
  <c r="E133" i="2"/>
  <c r="F133" i="2"/>
  <c r="N133" i="2"/>
  <c r="B134" i="2"/>
  <c r="C134" i="2"/>
  <c r="E134" i="2"/>
  <c r="F134" i="2"/>
  <c r="N134" i="2"/>
  <c r="E135" i="2"/>
  <c r="F135" i="2"/>
  <c r="N135" i="2"/>
  <c r="E136" i="2"/>
  <c r="F136" i="2"/>
  <c r="N136" i="2"/>
  <c r="E137" i="2"/>
  <c r="F137" i="2"/>
  <c r="N137" i="2"/>
  <c r="E138" i="2"/>
  <c r="F138" i="2"/>
  <c r="N138" i="2"/>
  <c r="B139" i="2"/>
  <c r="C139" i="2"/>
  <c r="E139" i="2"/>
  <c r="F139" i="2"/>
  <c r="N139" i="2"/>
  <c r="E140" i="2"/>
  <c r="F140" i="2"/>
  <c r="N140" i="2"/>
  <c r="E141" i="2"/>
  <c r="F141" i="2"/>
  <c r="N141" i="2"/>
  <c r="E142" i="2"/>
  <c r="F142" i="2"/>
  <c r="N142" i="2"/>
  <c r="E143" i="2"/>
  <c r="F143" i="2"/>
  <c r="N143" i="2"/>
  <c r="B144" i="2"/>
  <c r="C144" i="2"/>
  <c r="E144" i="2"/>
  <c r="F144" i="2"/>
  <c r="N144" i="2"/>
  <c r="E145" i="2"/>
  <c r="F145" i="2"/>
  <c r="N145" i="2"/>
  <c r="G145" i="2"/>
  <c r="E146" i="2"/>
  <c r="F146" i="2"/>
  <c r="N146" i="2"/>
  <c r="G146" i="2"/>
  <c r="E147" i="2"/>
  <c r="F147" i="2"/>
  <c r="N147" i="2"/>
  <c r="G147" i="2"/>
  <c r="E148" i="2"/>
  <c r="F148" i="2"/>
  <c r="N148" i="2"/>
  <c r="G148" i="2"/>
  <c r="B149" i="2"/>
  <c r="C149" i="2"/>
  <c r="E149" i="2"/>
  <c r="F149" i="2"/>
  <c r="N149" i="2"/>
  <c r="G149" i="2"/>
  <c r="E150" i="2"/>
  <c r="F150" i="2"/>
  <c r="N150" i="2"/>
  <c r="G150" i="2"/>
  <c r="E151" i="2"/>
  <c r="F151" i="2"/>
  <c r="N151" i="2"/>
  <c r="G151" i="2"/>
  <c r="E152" i="2"/>
  <c r="F152" i="2"/>
  <c r="N152" i="2"/>
  <c r="G152" i="2"/>
  <c r="E153" i="2"/>
  <c r="F153" i="2"/>
  <c r="N153" i="2"/>
  <c r="G153" i="2"/>
  <c r="B154" i="2"/>
  <c r="C154" i="2"/>
  <c r="E154" i="2"/>
  <c r="F154" i="2"/>
  <c r="N154" i="2"/>
  <c r="G154" i="2"/>
  <c r="E155" i="2"/>
  <c r="F155" i="2"/>
  <c r="N155" i="2"/>
  <c r="G155" i="2"/>
  <c r="E156" i="2"/>
  <c r="F156" i="2"/>
  <c r="N156" i="2"/>
  <c r="G156" i="2"/>
  <c r="E157" i="2"/>
  <c r="F157" i="2"/>
  <c r="N157" i="2"/>
  <c r="G157" i="2"/>
  <c r="E158" i="2"/>
  <c r="F158" i="2"/>
  <c r="N158" i="2"/>
  <c r="G158" i="2"/>
  <c r="B159" i="2"/>
  <c r="C159" i="2"/>
  <c r="E159" i="2"/>
  <c r="F159" i="2"/>
  <c r="N159" i="2"/>
  <c r="G159" i="2"/>
  <c r="E160" i="2"/>
  <c r="F160" i="2"/>
  <c r="N160" i="2"/>
  <c r="G160" i="2"/>
  <c r="E161" i="2"/>
  <c r="F161" i="2"/>
  <c r="N161" i="2"/>
  <c r="G161" i="2"/>
  <c r="E162" i="2"/>
  <c r="F162" i="2"/>
  <c r="N162" i="2"/>
  <c r="G162" i="2"/>
  <c r="E163" i="2"/>
  <c r="F163" i="2"/>
  <c r="N163" i="2"/>
  <c r="G163" i="2"/>
  <c r="B164" i="2"/>
  <c r="C164" i="2"/>
  <c r="E164" i="2"/>
  <c r="F164" i="2"/>
  <c r="N164" i="2"/>
  <c r="G164" i="2"/>
  <c r="E165" i="2"/>
  <c r="F165" i="2"/>
  <c r="N165" i="2"/>
  <c r="G165" i="2"/>
  <c r="E166" i="2"/>
  <c r="F166" i="2"/>
  <c r="N166" i="2"/>
  <c r="G166" i="2"/>
  <c r="E167" i="2"/>
  <c r="F167" i="2"/>
  <c r="N167" i="2"/>
  <c r="G167" i="2"/>
  <c r="E168" i="2"/>
  <c r="F168" i="2"/>
  <c r="N168" i="2"/>
  <c r="G168" i="2"/>
  <c r="B169" i="2"/>
  <c r="C169" i="2"/>
  <c r="E169" i="2"/>
  <c r="F169" i="2"/>
  <c r="N169" i="2"/>
  <c r="G169" i="2"/>
  <c r="E170" i="2"/>
  <c r="F170" i="2"/>
  <c r="N170" i="2"/>
  <c r="G170" i="2"/>
  <c r="E171" i="2"/>
  <c r="F171" i="2"/>
  <c r="N171" i="2"/>
  <c r="G171" i="2"/>
  <c r="E172" i="2"/>
  <c r="F172" i="2"/>
  <c r="N172" i="2"/>
  <c r="G172" i="2"/>
  <c r="E173" i="2"/>
  <c r="F173" i="2"/>
  <c r="N173" i="2"/>
  <c r="G173" i="2"/>
  <c r="B174" i="2"/>
  <c r="C174" i="2"/>
  <c r="E174" i="2"/>
  <c r="F174" i="2"/>
  <c r="N174" i="2"/>
  <c r="G174" i="2"/>
  <c r="E175" i="2"/>
  <c r="F175" i="2"/>
  <c r="N175" i="2"/>
  <c r="G175" i="2"/>
  <c r="E176" i="2"/>
  <c r="F176" i="2"/>
  <c r="N176" i="2"/>
  <c r="G176" i="2"/>
  <c r="E177" i="2"/>
  <c r="F177" i="2"/>
  <c r="N177" i="2"/>
  <c r="G177" i="2"/>
  <c r="E178" i="2"/>
  <c r="F178" i="2"/>
  <c r="N178" i="2"/>
  <c r="G178" i="2"/>
  <c r="B179" i="2"/>
  <c r="C179" i="2"/>
  <c r="E179" i="2"/>
  <c r="F179" i="2"/>
  <c r="N179" i="2"/>
  <c r="G179" i="2"/>
  <c r="E180" i="2"/>
  <c r="F180" i="2"/>
  <c r="N180" i="2"/>
  <c r="G180" i="2"/>
  <c r="E181" i="2"/>
  <c r="F181" i="2"/>
  <c r="N181" i="2"/>
  <c r="G181" i="2"/>
  <c r="E182" i="2"/>
  <c r="F182" i="2"/>
  <c r="N182" i="2"/>
  <c r="G182" i="2"/>
  <c r="E183" i="2"/>
  <c r="F183" i="2"/>
  <c r="N183" i="2"/>
  <c r="G183" i="2"/>
  <c r="B184" i="2"/>
  <c r="C184" i="2"/>
  <c r="E184" i="2"/>
  <c r="F184" i="2"/>
  <c r="N184" i="2"/>
  <c r="G184" i="2"/>
  <c r="E185" i="2"/>
  <c r="F185" i="2"/>
  <c r="N185" i="2"/>
  <c r="G185" i="2"/>
  <c r="E186" i="2"/>
  <c r="F186" i="2"/>
  <c r="N186" i="2"/>
  <c r="G186" i="2"/>
  <c r="E187" i="2"/>
  <c r="F187" i="2"/>
  <c r="N187" i="2"/>
  <c r="G187" i="2"/>
  <c r="E188" i="2"/>
  <c r="F188" i="2"/>
  <c r="N188" i="2"/>
  <c r="G188" i="2"/>
  <c r="B189" i="2"/>
  <c r="C189" i="2"/>
  <c r="E189" i="2"/>
  <c r="F189" i="2"/>
  <c r="N189" i="2"/>
  <c r="G189" i="2"/>
  <c r="E190" i="2"/>
  <c r="F190" i="2"/>
  <c r="N190" i="2"/>
  <c r="G190" i="2"/>
  <c r="E191" i="2"/>
  <c r="F191" i="2"/>
  <c r="N191" i="2"/>
  <c r="G191" i="2"/>
  <c r="E192" i="2"/>
  <c r="F192" i="2"/>
  <c r="N192" i="2"/>
  <c r="G192" i="2"/>
  <c r="E193" i="2"/>
  <c r="F193" i="2"/>
  <c r="N193" i="2"/>
  <c r="G193" i="2"/>
  <c r="B194" i="2"/>
  <c r="C194" i="2"/>
  <c r="E194" i="2"/>
  <c r="F194" i="2"/>
  <c r="N194" i="2"/>
  <c r="G194" i="2"/>
  <c r="E195" i="2"/>
  <c r="F195" i="2"/>
  <c r="N195" i="2"/>
  <c r="G195" i="2"/>
  <c r="E196" i="2"/>
  <c r="F196" i="2"/>
  <c r="N196" i="2"/>
  <c r="G196" i="2"/>
  <c r="E197" i="2"/>
  <c r="F197" i="2"/>
  <c r="N197" i="2"/>
  <c r="G197" i="2"/>
  <c r="E198" i="2"/>
  <c r="F198" i="2"/>
  <c r="N198" i="2"/>
  <c r="G198" i="2"/>
  <c r="B199" i="2"/>
  <c r="C199" i="2"/>
  <c r="E199" i="2"/>
  <c r="F199" i="2"/>
  <c r="N199" i="2"/>
  <c r="G199" i="2"/>
  <c r="E200" i="2"/>
  <c r="F200" i="2"/>
  <c r="N200" i="2"/>
  <c r="G200" i="2"/>
  <c r="E201" i="2"/>
  <c r="F201" i="2"/>
  <c r="N201" i="2"/>
  <c r="G201" i="2"/>
  <c r="E202" i="2"/>
  <c r="F202" i="2"/>
  <c r="N202" i="2"/>
  <c r="G202" i="2"/>
  <c r="E203" i="2"/>
  <c r="F203" i="2"/>
  <c r="N203" i="2"/>
  <c r="G203" i="2"/>
  <c r="B204" i="2"/>
  <c r="C204" i="2"/>
  <c r="E204" i="2"/>
  <c r="F204" i="2"/>
  <c r="N204" i="2"/>
  <c r="G204" i="2"/>
  <c r="E205" i="2"/>
  <c r="F205" i="2"/>
  <c r="N205" i="2"/>
  <c r="G205" i="2"/>
  <c r="E206" i="2"/>
  <c r="F206" i="2"/>
  <c r="N206" i="2"/>
  <c r="G206" i="2"/>
  <c r="E207" i="2"/>
  <c r="F207" i="2"/>
  <c r="N207" i="2"/>
  <c r="G207" i="2"/>
  <c r="E208" i="2"/>
  <c r="F208" i="2"/>
  <c r="N208" i="2"/>
  <c r="G208" i="2"/>
  <c r="B209" i="2"/>
  <c r="C209" i="2"/>
  <c r="E209" i="2"/>
  <c r="F209" i="2"/>
  <c r="N209" i="2"/>
  <c r="G209" i="2"/>
  <c r="E210" i="2"/>
  <c r="F210" i="2"/>
  <c r="N210" i="2"/>
  <c r="G210" i="2"/>
  <c r="E211" i="2"/>
  <c r="F211" i="2"/>
  <c r="N211" i="2"/>
  <c r="G211" i="2"/>
  <c r="E212" i="2"/>
  <c r="F212" i="2"/>
  <c r="N212" i="2"/>
  <c r="G212" i="2"/>
  <c r="E213" i="2"/>
  <c r="F213" i="2"/>
  <c r="N213" i="2"/>
  <c r="G213" i="2"/>
  <c r="B214" i="2"/>
  <c r="C214" i="2"/>
  <c r="E214" i="2"/>
  <c r="F214" i="2"/>
  <c r="N214" i="2"/>
  <c r="G214" i="2"/>
  <c r="E215" i="2"/>
  <c r="F215" i="2"/>
  <c r="N215" i="2"/>
  <c r="G215" i="2"/>
  <c r="E216" i="2"/>
  <c r="F216" i="2"/>
  <c r="N216" i="2"/>
  <c r="G216" i="2"/>
  <c r="E217" i="2"/>
  <c r="F217" i="2"/>
  <c r="N217" i="2"/>
  <c r="G217" i="2"/>
  <c r="E218" i="2"/>
  <c r="F218" i="2"/>
  <c r="N218" i="2"/>
  <c r="G218" i="2"/>
  <c r="B219" i="2"/>
  <c r="C219" i="2"/>
  <c r="E219" i="2"/>
  <c r="F219" i="2"/>
  <c r="N219" i="2"/>
  <c r="G219" i="2"/>
  <c r="E220" i="2"/>
  <c r="F220" i="2"/>
  <c r="N220" i="2"/>
  <c r="G220" i="2"/>
  <c r="E221" i="2"/>
  <c r="F221" i="2"/>
  <c r="N221" i="2"/>
  <c r="G221" i="2"/>
  <c r="E222" i="2"/>
  <c r="F222" i="2"/>
  <c r="N222" i="2"/>
  <c r="G222" i="2"/>
  <c r="E223" i="2"/>
  <c r="F223" i="2"/>
  <c r="N223" i="2"/>
  <c r="G223" i="2"/>
  <c r="B224" i="2"/>
  <c r="C224" i="2"/>
  <c r="E224" i="2"/>
  <c r="F224" i="2"/>
  <c r="N224" i="2"/>
  <c r="G224" i="2"/>
  <c r="E225" i="2"/>
  <c r="F225" i="2"/>
  <c r="N225" i="2"/>
  <c r="G225" i="2"/>
  <c r="E226" i="2"/>
  <c r="F226" i="2"/>
  <c r="N226" i="2"/>
  <c r="G226" i="2"/>
  <c r="E227" i="2"/>
  <c r="F227" i="2"/>
  <c r="N227" i="2"/>
  <c r="G227" i="2"/>
  <c r="E228" i="2"/>
  <c r="F228" i="2"/>
  <c r="N228" i="2"/>
  <c r="G228" i="2"/>
  <c r="B229" i="2"/>
  <c r="C229" i="2"/>
  <c r="E229" i="2"/>
  <c r="F229" i="2"/>
  <c r="N229" i="2"/>
  <c r="G229" i="2"/>
  <c r="E230" i="2"/>
  <c r="F230" i="2"/>
  <c r="N230" i="2"/>
  <c r="G230" i="2"/>
  <c r="E231" i="2"/>
  <c r="F231" i="2"/>
  <c r="N231" i="2"/>
  <c r="G231" i="2"/>
  <c r="E232" i="2"/>
  <c r="F232" i="2"/>
  <c r="N232" i="2"/>
  <c r="G232" i="2"/>
  <c r="E233" i="2"/>
  <c r="F233" i="2"/>
  <c r="N233" i="2"/>
  <c r="G233" i="2"/>
  <c r="B234" i="2"/>
  <c r="C234" i="2"/>
  <c r="E234" i="2"/>
  <c r="F234" i="2"/>
  <c r="N234" i="2"/>
  <c r="G234" i="2"/>
  <c r="E235" i="2"/>
  <c r="F235" i="2"/>
  <c r="N235" i="2"/>
  <c r="G235" i="2"/>
  <c r="E236" i="2"/>
  <c r="F236" i="2"/>
  <c r="N236" i="2"/>
  <c r="G236" i="2"/>
  <c r="E237" i="2"/>
  <c r="F237" i="2"/>
  <c r="N237" i="2"/>
  <c r="G237" i="2"/>
  <c r="E238" i="2"/>
  <c r="F238" i="2"/>
  <c r="N238" i="2"/>
  <c r="G238" i="2"/>
  <c r="B239" i="2"/>
  <c r="C239" i="2"/>
  <c r="E239" i="2"/>
  <c r="F239" i="2"/>
  <c r="N239" i="2"/>
  <c r="G239" i="2"/>
  <c r="E240" i="2"/>
  <c r="F240" i="2"/>
  <c r="N240" i="2"/>
  <c r="G240" i="2"/>
  <c r="E241" i="2"/>
  <c r="F241" i="2"/>
  <c r="N241" i="2"/>
  <c r="G241" i="2"/>
  <c r="E242" i="2"/>
  <c r="F242" i="2"/>
  <c r="N242" i="2"/>
  <c r="G242" i="2"/>
  <c r="E243" i="2"/>
  <c r="F243" i="2"/>
  <c r="N243" i="2"/>
  <c r="G243" i="2"/>
  <c r="B244" i="2"/>
  <c r="C244" i="2"/>
  <c r="E244" i="2"/>
  <c r="F244" i="2"/>
  <c r="N244" i="2"/>
  <c r="G244" i="2"/>
  <c r="E245" i="2"/>
  <c r="F245" i="2"/>
  <c r="N245" i="2"/>
  <c r="G245" i="2"/>
  <c r="E246" i="2"/>
  <c r="F246" i="2"/>
  <c r="N246" i="2"/>
  <c r="G246" i="2"/>
  <c r="E247" i="2"/>
  <c r="F247" i="2"/>
  <c r="N247" i="2"/>
  <c r="G247" i="2"/>
  <c r="E248" i="2"/>
  <c r="F248" i="2"/>
  <c r="N248" i="2"/>
  <c r="G248" i="2"/>
  <c r="B249" i="2"/>
  <c r="C249" i="2"/>
  <c r="E249" i="2"/>
  <c r="F249" i="2"/>
  <c r="N249" i="2"/>
  <c r="G249" i="2"/>
  <c r="E250" i="2"/>
  <c r="F250" i="2"/>
  <c r="N250" i="2"/>
  <c r="G250" i="2"/>
  <c r="E251" i="2"/>
  <c r="F251" i="2"/>
  <c r="N251" i="2"/>
  <c r="G251" i="2"/>
  <c r="E252" i="2"/>
  <c r="F252" i="2"/>
  <c r="N252" i="2"/>
  <c r="G252" i="2"/>
  <c r="E253" i="2"/>
  <c r="F253" i="2"/>
  <c r="N253" i="2"/>
  <c r="G253" i="2"/>
  <c r="A3" i="3"/>
  <c r="E3" i="3"/>
  <c r="F3" i="3"/>
  <c r="G3" i="3"/>
  <c r="H3" i="3"/>
  <c r="D4" i="3"/>
  <c r="E4" i="3"/>
  <c r="F4" i="3"/>
  <c r="G4" i="3"/>
  <c r="H4" i="3"/>
  <c r="D6" i="3"/>
  <c r="E6" i="3"/>
  <c r="F6" i="3"/>
  <c r="G6" i="3"/>
  <c r="H6" i="3"/>
  <c r="D7" i="3"/>
  <c r="E7" i="3"/>
  <c r="F7" i="3"/>
  <c r="G7" i="3"/>
  <c r="H7" i="3"/>
  <c r="A16" i="3"/>
  <c r="D16" i="3"/>
  <c r="E16" i="3"/>
  <c r="F16" i="3"/>
  <c r="G16" i="3"/>
  <c r="H16" i="3"/>
  <c r="C17" i="3"/>
  <c r="D17" i="3"/>
  <c r="E17" i="3"/>
  <c r="F17" i="3"/>
  <c r="G17" i="3"/>
  <c r="H17" i="3"/>
  <c r="D19" i="3"/>
  <c r="E19" i="3"/>
  <c r="F19" i="3"/>
  <c r="G19" i="3"/>
  <c r="H19" i="3"/>
  <c r="D20" i="3"/>
  <c r="E20" i="3"/>
  <c r="F20" i="3"/>
  <c r="G20" i="3"/>
  <c r="H20" i="3"/>
  <c r="A14" i="5"/>
  <c r="A66" i="5"/>
  <c r="A53" i="5"/>
  <c r="A40" i="5"/>
  <c r="F34" i="2"/>
  <c r="R19" i="11"/>
  <c r="S19" i="11" s="1"/>
  <c r="R10" i="11"/>
  <c r="S10" i="11" s="1"/>
  <c r="R6" i="11"/>
  <c r="S6" i="11" s="1"/>
  <c r="R5" i="11" l="1"/>
  <c r="S5" i="11" s="1"/>
  <c r="R12" i="11"/>
  <c r="S12" i="11" s="1"/>
  <c r="R9" i="11"/>
  <c r="S9" i="11" s="1"/>
  <c r="R15" i="11"/>
  <c r="S15" i="11" s="1"/>
  <c r="R11" i="11"/>
  <c r="S11" i="11" s="1"/>
</calcChain>
</file>

<file path=xl/sharedStrings.xml><?xml version="1.0" encoding="utf-8"?>
<sst xmlns="http://schemas.openxmlformats.org/spreadsheetml/2006/main" count="435" uniqueCount="377">
  <si>
    <t>1レーン</t>
  </si>
  <si>
    <t>2レーン</t>
  </si>
  <si>
    <t>3レーン</t>
  </si>
  <si>
    <t>4レーン</t>
  </si>
  <si>
    <t>5レーン</t>
  </si>
  <si>
    <t>ﾚｰｽNo</t>
  </si>
  <si>
    <t>発艇時刻</t>
  </si>
  <si>
    <t>種目・種別</t>
  </si>
  <si>
    <t>県名</t>
  </si>
  <si>
    <t>名前</t>
  </si>
  <si>
    <t>県名</t>
  </si>
  <si>
    <t>名前</t>
  </si>
  <si>
    <t>県名</t>
  </si>
  <si>
    <t>名前</t>
  </si>
  <si>
    <t>県名</t>
  </si>
  <si>
    <t>名前</t>
  </si>
  <si>
    <t>県名</t>
  </si>
  <si>
    <t>名前</t>
  </si>
  <si>
    <t>備考</t>
  </si>
  <si>
    <t>ﾚｰｽNo</t>
  </si>
  <si>
    <t>種目･種別</t>
  </si>
  <si>
    <t>ﾚｰﾝ</t>
  </si>
  <si>
    <t>県名</t>
  </si>
  <si>
    <t>クルー名</t>
  </si>
  <si>
    <t>着順</t>
  </si>
  <si>
    <t>タイム</t>
  </si>
  <si>
    <r>
      <rPr>
        <sz val="11"/>
        <rFont val="ＭＳ 明朝"/>
        <family val="1"/>
        <charset val="128"/>
      </rPr>
      <t>500m
タイム</t>
    </r>
  </si>
  <si>
    <r>
      <rPr>
        <sz val="11"/>
        <rFont val="ＭＳ 明朝"/>
        <family val="1"/>
        <charset val="128"/>
      </rPr>
      <t>タイム
（ｼﾘｱﾙ値）</t>
    </r>
  </si>
  <si>
    <t>発艇</t>
  </si>
  <si>
    <t>レース　ＮＯ．</t>
  </si>
  <si>
    <t>線審用</t>
  </si>
  <si>
    <t>発艇</t>
  </si>
  <si>
    <t>レース　ＮＯ．</t>
  </si>
  <si>
    <t>主審用</t>
  </si>
  <si>
    <t>レースNo.</t>
  </si>
  <si>
    <t>審判長</t>
  </si>
  <si>
    <t>競漕委員長</t>
  </si>
  <si>
    <t>首席判定委員</t>
  </si>
  <si>
    <t>レーンNo.</t>
  </si>
  <si>
    <t>　　　分　　　秒</t>
  </si>
  <si>
    <t>　　　分　　　秒</t>
  </si>
  <si>
    <t>　　　分　　　秒</t>
  </si>
  <si>
    <t>備考</t>
  </si>
  <si>
    <t>監視カード</t>
  </si>
  <si>
    <t>レースNo.</t>
  </si>
  <si>
    <t>発艇時刻</t>
  </si>
  <si>
    <t>種別・種目</t>
  </si>
  <si>
    <t>クルー名</t>
  </si>
  <si>
    <t>点検項目</t>
  </si>
  <si>
    <t>メンバー</t>
  </si>
  <si>
    <t>良　　　　　　　　　否</t>
  </si>
  <si>
    <t>シート</t>
  </si>
  <si>
    <t>良　　　　　　　　　否</t>
  </si>
  <si>
    <t>コックス計量</t>
  </si>
  <si>
    <t>　　良　　　　　否</t>
  </si>
  <si>
    <t>デッドウエイト</t>
  </si>
  <si>
    <t>Kg</t>
  </si>
  <si>
    <t>オール</t>
  </si>
  <si>
    <t>　　良　　　　　否</t>
  </si>
  <si>
    <t>救命具</t>
  </si>
  <si>
    <t>　　良　　　　　否</t>
  </si>
  <si>
    <t>ユニフォーム</t>
  </si>
  <si>
    <t>　　良　　　　　否</t>
  </si>
  <si>
    <t>監視員</t>
  </si>
  <si>
    <t>監視カード</t>
  </si>
  <si>
    <t>レースNo.</t>
  </si>
  <si>
    <t>発艇時刻</t>
  </si>
  <si>
    <t>種別・種目</t>
  </si>
  <si>
    <t>クルー名（県名）</t>
  </si>
  <si>
    <t>点検項目</t>
  </si>
  <si>
    <t>メンバー</t>
  </si>
  <si>
    <t>良　　　　　　　　　否</t>
  </si>
  <si>
    <t>シート</t>
  </si>
  <si>
    <t>良　　　　　　　　　否</t>
  </si>
  <si>
    <t>コックス計量</t>
  </si>
  <si>
    <t>　　良　　　　　否</t>
  </si>
  <si>
    <t>デッドウエイト</t>
  </si>
  <si>
    <t>Kg</t>
  </si>
  <si>
    <t>オール</t>
  </si>
  <si>
    <t>　　良　　　　　否</t>
  </si>
  <si>
    <t>救命具</t>
  </si>
  <si>
    <t>　　良　　　　　否</t>
  </si>
  <si>
    <t>ユニフォーム</t>
  </si>
  <si>
    <t>　　良　　　　　否</t>
  </si>
  <si>
    <t>監視員</t>
  </si>
  <si>
    <t>監視カード</t>
  </si>
  <si>
    <t>レースNo.</t>
  </si>
  <si>
    <t>発艇時刻</t>
  </si>
  <si>
    <t>種別・種目</t>
  </si>
  <si>
    <t>クルー名（県名）</t>
  </si>
  <si>
    <t>点検項目</t>
  </si>
  <si>
    <t>メンバー</t>
  </si>
  <si>
    <t>良　　　　　　　　　否</t>
  </si>
  <si>
    <t>シート</t>
  </si>
  <si>
    <t>良　　　　　　　　　否</t>
  </si>
  <si>
    <t>コックス計量</t>
  </si>
  <si>
    <t>　　良　　　　　否</t>
  </si>
  <si>
    <t>デッドウエイト</t>
  </si>
  <si>
    <t>Kg</t>
  </si>
  <si>
    <t>オール</t>
  </si>
  <si>
    <t>　　良　　　　　否</t>
  </si>
  <si>
    <t>救命具</t>
  </si>
  <si>
    <t>　　良　　　　　否</t>
  </si>
  <si>
    <t>ユニフォーム</t>
  </si>
  <si>
    <t>　　良　　　　　否</t>
  </si>
  <si>
    <t>監視員</t>
  </si>
  <si>
    <t>監視カード</t>
  </si>
  <si>
    <t>レースNo.</t>
  </si>
  <si>
    <t>発艇時刻</t>
  </si>
  <si>
    <t>種別・種目</t>
  </si>
  <si>
    <t>クルー名（県名）</t>
  </si>
  <si>
    <t>点検項目</t>
  </si>
  <si>
    <t>メンバー</t>
  </si>
  <si>
    <t>良　　　　　　　　　否</t>
  </si>
  <si>
    <t>シート</t>
  </si>
  <si>
    <t>良　　　　　　　　　否</t>
  </si>
  <si>
    <t>コックス計量</t>
  </si>
  <si>
    <t>　　良　　　　　否</t>
  </si>
  <si>
    <t>デッドウエイト</t>
  </si>
  <si>
    <t>Kg</t>
  </si>
  <si>
    <t>オール</t>
  </si>
  <si>
    <t>　　良　　　　　否</t>
  </si>
  <si>
    <t>救命具</t>
  </si>
  <si>
    <t>　　良　　　　　否</t>
  </si>
  <si>
    <t>ユニフォーム</t>
  </si>
  <si>
    <t>　　良　　　　　否</t>
  </si>
  <si>
    <t>監視員</t>
  </si>
  <si>
    <t>監視カード</t>
  </si>
  <si>
    <t>レースNo.</t>
  </si>
  <si>
    <t>発艇時刻</t>
  </si>
  <si>
    <t>種別・種目</t>
  </si>
  <si>
    <t>クルー名（県名）</t>
  </si>
  <si>
    <t>点検項目</t>
  </si>
  <si>
    <t>メンバー</t>
  </si>
  <si>
    <t>良　　　　　　　　　否</t>
  </si>
  <si>
    <t>シート</t>
  </si>
  <si>
    <t>良　　　　　　　　　否</t>
  </si>
  <si>
    <t>コックス計量</t>
  </si>
  <si>
    <t>　　良　　　　　否</t>
  </si>
  <si>
    <t>デッドウエイト</t>
  </si>
  <si>
    <t>Kg</t>
  </si>
  <si>
    <t>オール</t>
  </si>
  <si>
    <t>　　良　　　　　否</t>
  </si>
  <si>
    <t>救命具</t>
  </si>
  <si>
    <t>　　良　　　　　否</t>
  </si>
  <si>
    <t>ユニフォーム</t>
  </si>
  <si>
    <t>　　良　　　　　否</t>
  </si>
  <si>
    <t>監視員</t>
  </si>
  <si>
    <t>監視カード</t>
  </si>
  <si>
    <t>レースNo.</t>
  </si>
  <si>
    <t>発艇時刻</t>
  </si>
  <si>
    <t>種別・種目</t>
  </si>
  <si>
    <t>クルー名（県名）</t>
  </si>
  <si>
    <t>点検項目</t>
  </si>
  <si>
    <t>メンバー</t>
  </si>
  <si>
    <t>良　　　　　　　　　否</t>
  </si>
  <si>
    <t>シート</t>
  </si>
  <si>
    <t>良　　　　　　　　　否</t>
  </si>
  <si>
    <t>コックス計量</t>
  </si>
  <si>
    <t>　　良　　　　　否</t>
  </si>
  <si>
    <t>デッドウエイト</t>
  </si>
  <si>
    <t>Kg</t>
  </si>
  <si>
    <t>オール</t>
  </si>
  <si>
    <t>　　良　　　　　否</t>
  </si>
  <si>
    <t>救命具</t>
  </si>
  <si>
    <t>　　良　　　　　否</t>
  </si>
  <si>
    <t>ユニフォーム</t>
  </si>
  <si>
    <t>　　良　　　　　否</t>
  </si>
  <si>
    <t>監視員</t>
  </si>
  <si>
    <t>監視受付一覧表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</si>
  <si>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</si>
  <si>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</si>
  <si>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</si>
  <si>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</si>
  <si>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</si>
  <si>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</si>
  <si>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</si>
  <si>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</si>
  <si>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</si>
  <si>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</si>
  <si>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</si>
  <si>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</si>
  <si>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</si>
  <si>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</si>
  <si>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</si>
  <si>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</si>
  <si>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</si>
  <si>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</si>
  <si>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</si>
  <si>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</si>
  <si>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</si>
  <si>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</si>
  <si>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</si>
  <si>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</si>
  <si>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</si>
  <si>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</si>
  <si>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</si>
  <si>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</si>
  <si>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</si>
  <si>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</si>
  <si>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</si>
  <si>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</si>
  <si>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</si>
  <si>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</si>
  <si>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</si>
  <si>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監視A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</si>
  <si>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</si>
  <si>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</si>
  <si>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</si>
  <si>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</si>
  <si>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</si>
  <si>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</si>
  <si>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</si>
  <si>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</si>
  <si>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</si>
  <si>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</si>
  <si>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</si>
  <si>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</si>
  <si>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</si>
  <si>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</si>
  <si>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</si>
  <si>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</si>
  <si>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</si>
  <si>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</si>
  <si>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</si>
  <si>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</si>
  <si>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</si>
  <si>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</si>
  <si>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</si>
  <si>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</si>
  <si>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</si>
  <si>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</si>
  <si>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</si>
  <si>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</si>
  <si>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</si>
  <si>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</si>
  <si>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</si>
  <si>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</si>
  <si>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</si>
  <si>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</si>
  <si>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</si>
  <si>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監視B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</si>
  <si>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</si>
  <si>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</si>
  <si>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</si>
  <si>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</si>
  <si>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</si>
  <si>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</si>
  <si>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</si>
  <si>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</si>
  <si>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</si>
  <si>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</si>
  <si>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</si>
  <si>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</si>
  <si>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</si>
  <si>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</si>
  <si>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</si>
  <si>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</si>
  <si>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</si>
  <si>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</si>
  <si>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</si>
  <si>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</si>
  <si>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</si>
  <si>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</si>
  <si>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</si>
  <si>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</si>
  <si>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</si>
  <si>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</si>
  <si>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</si>
  <si>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</si>
  <si>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レースNo.</t>
  </si>
  <si>
    <t>発艇時刻</t>
  </si>
  <si>
    <t>種別</t>
  </si>
  <si>
    <t>クルー名(県名)</t>
  </si>
  <si>
    <t>受付時間</t>
  </si>
  <si>
    <t>デッドウエイト</t>
  </si>
  <si>
    <t>備考</t>
  </si>
  <si>
    <t>鳥取県鳥取市　湖山池ボートコース</t>
    <rPh sb="0" eb="3">
      <t>トットリケン</t>
    </rPh>
    <rPh sb="3" eb="6">
      <t>トットリシ</t>
    </rPh>
    <rPh sb="7" eb="10">
      <t>コヤマイケ</t>
    </rPh>
    <phoneticPr fontId="12"/>
  </si>
  <si>
    <t>天候</t>
    <rPh sb="0" eb="2">
      <t>テンコウ</t>
    </rPh>
    <phoneticPr fontId="12"/>
  </si>
  <si>
    <t>風速</t>
    <rPh sb="0" eb="2">
      <t>フウソク</t>
    </rPh>
    <phoneticPr fontId="12"/>
  </si>
  <si>
    <t>風向　G</t>
    <rPh sb="0" eb="2">
      <t>フウコウ</t>
    </rPh>
    <phoneticPr fontId="12"/>
  </si>
  <si>
    <t>　　　S</t>
    <phoneticPr fontId="12"/>
  </si>
  <si>
    <r>
      <t xml:space="preserve">備 </t>
    </r>
    <r>
      <rPr>
        <sz val="11"/>
        <rFont val="ＭＳ 明朝"/>
        <family val="1"/>
        <charset val="128"/>
      </rPr>
      <t xml:space="preserve">   </t>
    </r>
    <r>
      <rPr>
        <sz val="11"/>
        <rFont val="ＭＳ 明朝"/>
        <family val="1"/>
        <charset val="128"/>
      </rPr>
      <t>考</t>
    </r>
    <phoneticPr fontId="12"/>
  </si>
  <si>
    <t>発艇
時刻</t>
    <phoneticPr fontId="12"/>
  </si>
  <si>
    <t>男子１部予選Ａ</t>
    <rPh sb="0" eb="2">
      <t>ダンシ</t>
    </rPh>
    <rPh sb="3" eb="4">
      <t>ブ</t>
    </rPh>
    <rPh sb="4" eb="6">
      <t>ヨセン</t>
    </rPh>
    <phoneticPr fontId="12"/>
  </si>
  <si>
    <t>おはん・ちょーえもん</t>
    <phoneticPr fontId="12"/>
  </si>
  <si>
    <t>JDIにんにく</t>
    <phoneticPr fontId="12"/>
  </si>
  <si>
    <t>男子１部予選Ｂ</t>
    <rPh sb="0" eb="2">
      <t>ダンシ</t>
    </rPh>
    <rPh sb="3" eb="4">
      <t>ブ</t>
    </rPh>
    <rPh sb="4" eb="6">
      <t>ヨセン</t>
    </rPh>
    <phoneticPr fontId="12"/>
  </si>
  <si>
    <t>男子１部予選Ｃ</t>
    <rPh sb="0" eb="2">
      <t>ダンシ</t>
    </rPh>
    <rPh sb="3" eb="4">
      <t>ブ</t>
    </rPh>
    <rPh sb="4" eb="6">
      <t>ヨセン</t>
    </rPh>
    <phoneticPr fontId="12"/>
  </si>
  <si>
    <t>男子１部予選Ｄ</t>
    <rPh sb="0" eb="2">
      <t>ダンシ</t>
    </rPh>
    <rPh sb="3" eb="4">
      <t>ブ</t>
    </rPh>
    <rPh sb="4" eb="6">
      <t>ヨセン</t>
    </rPh>
    <phoneticPr fontId="12"/>
  </si>
  <si>
    <t>昴（すばる）</t>
    <phoneticPr fontId="12"/>
  </si>
  <si>
    <t>男子１部敗復Ａ</t>
    <rPh sb="0" eb="2">
      <t>ダンシ</t>
    </rPh>
    <rPh sb="3" eb="4">
      <t>ブ</t>
    </rPh>
    <rPh sb="4" eb="5">
      <t>ハイ</t>
    </rPh>
    <rPh sb="5" eb="6">
      <t>マタ</t>
    </rPh>
    <phoneticPr fontId="12"/>
  </si>
  <si>
    <t>男子１部敗復Ｂ</t>
    <rPh sb="0" eb="2">
      <t>ダンシ</t>
    </rPh>
    <rPh sb="3" eb="4">
      <t>ブ</t>
    </rPh>
    <rPh sb="4" eb="5">
      <t>ハイ</t>
    </rPh>
    <rPh sb="5" eb="6">
      <t>マタ</t>
    </rPh>
    <phoneticPr fontId="12"/>
  </si>
  <si>
    <t>男子１部準決勝Ａ</t>
    <rPh sb="0" eb="2">
      <t>ダンシ</t>
    </rPh>
    <rPh sb="3" eb="4">
      <t>ブ</t>
    </rPh>
    <rPh sb="4" eb="7">
      <t>ジュンケッショウ</t>
    </rPh>
    <phoneticPr fontId="12"/>
  </si>
  <si>
    <t>男子１部準決勝Ｂ</t>
    <rPh sb="0" eb="2">
      <t>ダンシ</t>
    </rPh>
    <rPh sb="3" eb="4">
      <t>ブ</t>
    </rPh>
    <rPh sb="4" eb="7">
      <t>ジュンケッショウ</t>
    </rPh>
    <phoneticPr fontId="12"/>
  </si>
  <si>
    <t>男子１部準決勝Ｃ</t>
    <rPh sb="0" eb="2">
      <t>ダンシ</t>
    </rPh>
    <rPh sb="3" eb="4">
      <t>ブ</t>
    </rPh>
    <rPh sb="4" eb="7">
      <t>ジュンケッショウ</t>
    </rPh>
    <phoneticPr fontId="12"/>
  </si>
  <si>
    <t>男子１部準決勝Ｄ</t>
    <rPh sb="0" eb="2">
      <t>ダンシ</t>
    </rPh>
    <rPh sb="3" eb="4">
      <t>ブ</t>
    </rPh>
    <rPh sb="4" eb="7">
      <t>ジュンケッショウ</t>
    </rPh>
    <phoneticPr fontId="12"/>
  </si>
  <si>
    <t>西工ＯＢ</t>
    <phoneticPr fontId="12"/>
  </si>
  <si>
    <t>男子１部決勝</t>
    <rPh sb="0" eb="2">
      <t>ダンシ</t>
    </rPh>
    <rPh sb="3" eb="4">
      <t>ブ</t>
    </rPh>
    <rPh sb="4" eb="6">
      <t>ケッショウ</t>
    </rPh>
    <phoneticPr fontId="12"/>
  </si>
  <si>
    <t>一般壮年160歳以上</t>
    <rPh sb="0" eb="2">
      <t>イッパン</t>
    </rPh>
    <rPh sb="2" eb="4">
      <t>ソウネン</t>
    </rPh>
    <rPh sb="7" eb="8">
      <t>サイ</t>
    </rPh>
    <rPh sb="8" eb="10">
      <t>イジョウ</t>
    </rPh>
    <phoneticPr fontId="12"/>
  </si>
  <si>
    <t>優勝</t>
    <rPh sb="0" eb="2">
      <t>ユウショウ</t>
    </rPh>
    <phoneticPr fontId="12"/>
  </si>
  <si>
    <t>極漕会</t>
    <rPh sb="0" eb="1">
      <t>ゴク</t>
    </rPh>
    <rPh sb="1" eb="2">
      <t>ソウ</t>
    </rPh>
    <rPh sb="2" eb="3">
      <t>カイ</t>
    </rPh>
    <phoneticPr fontId="12"/>
  </si>
  <si>
    <t>ごくそうかい</t>
    <phoneticPr fontId="12"/>
  </si>
  <si>
    <t>平成３０年度　第３４回鳥取市民レガッタ競漕成績</t>
    <rPh sb="0" eb="2">
      <t>ヘイセイ</t>
    </rPh>
    <rPh sb="4" eb="6">
      <t>ネンド</t>
    </rPh>
    <rPh sb="7" eb="8">
      <t>ダイ</t>
    </rPh>
    <rPh sb="10" eb="11">
      <t>カイ</t>
    </rPh>
    <rPh sb="11" eb="13">
      <t>トットリ</t>
    </rPh>
    <rPh sb="13" eb="15">
      <t>シミン</t>
    </rPh>
    <phoneticPr fontId="12"/>
  </si>
  <si>
    <t>男子２部予選Ａ</t>
    <rPh sb="0" eb="2">
      <t>ダンシ</t>
    </rPh>
    <rPh sb="3" eb="4">
      <t>ブ</t>
    </rPh>
    <rPh sb="4" eb="6">
      <t>ヨセン</t>
    </rPh>
    <phoneticPr fontId="12"/>
  </si>
  <si>
    <t>男子２部予選Ｂ</t>
    <rPh sb="0" eb="2">
      <t>ダンシ</t>
    </rPh>
    <rPh sb="3" eb="4">
      <t>ブ</t>
    </rPh>
    <rPh sb="4" eb="6">
      <t>ヨセン</t>
    </rPh>
    <phoneticPr fontId="12"/>
  </si>
  <si>
    <t>女子の部決勝</t>
    <rPh sb="0" eb="2">
      <t>ジョシ</t>
    </rPh>
    <rPh sb="3" eb="4">
      <t>ブ</t>
    </rPh>
    <rPh sb="4" eb="6">
      <t>ケッショウ</t>
    </rPh>
    <phoneticPr fontId="12"/>
  </si>
  <si>
    <t>男子２部決勝</t>
    <rPh sb="0" eb="2">
      <t>ダンシ</t>
    </rPh>
    <rPh sb="3" eb="4">
      <t>ブ</t>
    </rPh>
    <rPh sb="4" eb="6">
      <t>ケッショウ</t>
    </rPh>
    <phoneticPr fontId="12"/>
  </si>
  <si>
    <t>女子の部（敗復）</t>
    <rPh sb="0" eb="2">
      <t>ジョシ</t>
    </rPh>
    <rPh sb="3" eb="4">
      <t>ブ</t>
    </rPh>
    <rPh sb="5" eb="6">
      <t>ハイ</t>
    </rPh>
    <rPh sb="6" eb="7">
      <t>フク</t>
    </rPh>
    <phoneticPr fontId="12"/>
  </si>
  <si>
    <t>男子２部敗復</t>
    <rPh sb="0" eb="2">
      <t>ダンシ</t>
    </rPh>
    <rPh sb="3" eb="4">
      <t>ブ</t>
    </rPh>
    <rPh sb="4" eb="5">
      <t>ハイ</t>
    </rPh>
    <rPh sb="5" eb="6">
      <t>フク</t>
    </rPh>
    <phoneticPr fontId="12"/>
  </si>
  <si>
    <t>ミックスの部（１回戦）</t>
    <rPh sb="5" eb="6">
      <t>ブ</t>
    </rPh>
    <rPh sb="8" eb="10">
      <t>カイセン</t>
    </rPh>
    <phoneticPr fontId="12"/>
  </si>
  <si>
    <t>ミックスの部（２回戦）</t>
    <rPh sb="5" eb="6">
      <t>ブ</t>
    </rPh>
    <rPh sb="8" eb="10">
      <t>カイセン</t>
    </rPh>
    <phoneticPr fontId="12"/>
  </si>
  <si>
    <t>女子の部予選Ａ</t>
    <rPh sb="0" eb="2">
      <t>ジョシ</t>
    </rPh>
    <rPh sb="3" eb="4">
      <t>ブ</t>
    </rPh>
    <rPh sb="4" eb="6">
      <t>ヨセン</t>
    </rPh>
    <phoneticPr fontId="12"/>
  </si>
  <si>
    <t>女子の部予選Ｂ</t>
    <rPh sb="0" eb="2">
      <t>ジョシ</t>
    </rPh>
    <rPh sb="3" eb="4">
      <t>ブ</t>
    </rPh>
    <rPh sb="4" eb="6">
      <t>ヨセン</t>
    </rPh>
    <phoneticPr fontId="12"/>
  </si>
  <si>
    <t>水土里ネット・ぷかぷか丸</t>
    <phoneticPr fontId="12"/>
  </si>
  <si>
    <t>49ers（ﾌｫｰﾃｨｰﾅｲﾅｰｽﾞ）</t>
    <phoneticPr fontId="12"/>
  </si>
  <si>
    <t>みおちゃんのゾーン３０</t>
    <phoneticPr fontId="12"/>
  </si>
  <si>
    <t>東部中小企業青年中央会</t>
    <rPh sb="0" eb="2">
      <t>トウブ</t>
    </rPh>
    <rPh sb="2" eb="4">
      <t>チュウショウ</t>
    </rPh>
    <rPh sb="4" eb="6">
      <t>キギョウ</t>
    </rPh>
    <rPh sb="6" eb="8">
      <t>セイネン</t>
    </rPh>
    <rPh sb="8" eb="11">
      <t>チュウオウカイ</t>
    </rPh>
    <phoneticPr fontId="12"/>
  </si>
  <si>
    <t>ZeroZero（ゼロゼロ）</t>
    <phoneticPr fontId="12"/>
  </si>
  <si>
    <t>RUNRUN RENREN</t>
    <phoneticPr fontId="12"/>
  </si>
  <si>
    <t>それいけカープ</t>
    <phoneticPr fontId="12"/>
  </si>
  <si>
    <t>サンマート</t>
    <phoneticPr fontId="12"/>
  </si>
  <si>
    <t>ふにゃんこ倶楽部</t>
    <phoneticPr fontId="12"/>
  </si>
  <si>
    <t>水土里ネット・すいすい丸</t>
    <phoneticPr fontId="12"/>
  </si>
  <si>
    <t>こけちゃん'Sフレンズ</t>
    <phoneticPr fontId="12"/>
  </si>
  <si>
    <t>元祖ティ・アール・シー</t>
    <phoneticPr fontId="12"/>
  </si>
  <si>
    <t>それゆけ艇王</t>
    <phoneticPr fontId="12"/>
  </si>
  <si>
    <t>レート３９</t>
    <phoneticPr fontId="12"/>
  </si>
  <si>
    <t>鳥取東Ｈ１１</t>
    <rPh sb="0" eb="2">
      <t>トットリ</t>
    </rPh>
    <rPh sb="2" eb="3">
      <t>ヒガシ</t>
    </rPh>
    <phoneticPr fontId="12"/>
  </si>
  <si>
    <t>ぷちＺero</t>
    <phoneticPr fontId="12"/>
  </si>
  <si>
    <t>teamひまわり</t>
    <phoneticPr fontId="12"/>
  </si>
  <si>
    <t>颯漕Ａ</t>
    <rPh sb="0" eb="1">
      <t>ソウ</t>
    </rPh>
    <rPh sb="1" eb="2">
      <t>ソウ</t>
    </rPh>
    <phoneticPr fontId="12"/>
  </si>
  <si>
    <t>ヒメマルマ</t>
    <phoneticPr fontId="12"/>
  </si>
  <si>
    <t>はるみさん</t>
    <phoneticPr fontId="12"/>
  </si>
  <si>
    <t>颯漕Ｂ</t>
    <phoneticPr fontId="12"/>
  </si>
  <si>
    <t>颯漕Ｂ</t>
    <phoneticPr fontId="12"/>
  </si>
  <si>
    <t>はるみさん</t>
    <phoneticPr fontId="12"/>
  </si>
  <si>
    <t>第１９回鳥取県民スポーツ・レクリエーション祭（ボート競技）</t>
    <rPh sb="0" eb="1">
      <t>ダイ</t>
    </rPh>
    <rPh sb="3" eb="4">
      <t>カイ</t>
    </rPh>
    <rPh sb="4" eb="6">
      <t>トットリ</t>
    </rPh>
    <rPh sb="6" eb="8">
      <t>ケンミン</t>
    </rPh>
    <rPh sb="21" eb="22">
      <t>サイ</t>
    </rPh>
    <rPh sb="26" eb="28">
      <t>キョウギ</t>
    </rPh>
    <phoneticPr fontId="12"/>
  </si>
  <si>
    <t>第３４回　鳥取市民レガッタ</t>
    <rPh sb="0" eb="1">
      <t>ダイ</t>
    </rPh>
    <rPh sb="3" eb="4">
      <t>カイ</t>
    </rPh>
    <rPh sb="5" eb="7">
      <t>トットリ</t>
    </rPh>
    <rPh sb="7" eb="9">
      <t>シミン</t>
    </rPh>
    <phoneticPr fontId="12"/>
  </si>
  <si>
    <t>男子１部</t>
    <rPh sb="0" eb="2">
      <t>ダンシ</t>
    </rPh>
    <rPh sb="3" eb="4">
      <t>ブ</t>
    </rPh>
    <phoneticPr fontId="12"/>
  </si>
  <si>
    <t>男子２部</t>
    <rPh sb="0" eb="2">
      <t>ダンシ</t>
    </rPh>
    <rPh sb="3" eb="4">
      <t>ブ</t>
    </rPh>
    <phoneticPr fontId="12"/>
  </si>
  <si>
    <t>女子の部</t>
    <rPh sb="0" eb="2">
      <t>ジョシ</t>
    </rPh>
    <rPh sb="3" eb="4">
      <t>ブ</t>
    </rPh>
    <phoneticPr fontId="12"/>
  </si>
  <si>
    <t>２位</t>
    <rPh sb="1" eb="2">
      <t>イ</t>
    </rPh>
    <phoneticPr fontId="12"/>
  </si>
  <si>
    <t>３位</t>
    <rPh sb="1" eb="2">
      <t>イ</t>
    </rPh>
    <phoneticPr fontId="12"/>
  </si>
  <si>
    <t>ミックスの部</t>
    <rPh sb="5" eb="6">
      <t>ブ</t>
    </rPh>
    <phoneticPr fontId="12"/>
  </si>
  <si>
    <t>JDIにんにく</t>
  </si>
  <si>
    <t>昴（すばる）</t>
  </si>
  <si>
    <t>水土里ネット・ぷかぷか丸</t>
  </si>
  <si>
    <t>水土里ネット・ぷかぷか丸</t>
    <phoneticPr fontId="12"/>
  </si>
  <si>
    <t>おはん・ちょーえもん</t>
  </si>
  <si>
    <t xml:space="preserve"> </t>
    <phoneticPr fontId="12"/>
  </si>
  <si>
    <t>49ers（ﾌｫｰﾃｨｰﾅｲﾅｰｽﾞ）</t>
  </si>
  <si>
    <t>みおちゃんのゾーン３０</t>
  </si>
  <si>
    <t>ZeroZero（ゼロゼロ）</t>
  </si>
  <si>
    <t>それいけカープ</t>
    <phoneticPr fontId="12"/>
  </si>
  <si>
    <t>サンマート</t>
  </si>
  <si>
    <t>RUNRUN RENREN</t>
  </si>
  <si>
    <t>水土里ネット・すいすい丸</t>
  </si>
  <si>
    <t>こけちゃん'Sフレンズ</t>
  </si>
  <si>
    <t>ふにゃんこ倶楽部</t>
  </si>
  <si>
    <t>西工ＯＢ</t>
  </si>
  <si>
    <t>レート３９</t>
  </si>
  <si>
    <t>それゆけ艇王</t>
  </si>
  <si>
    <t>元祖ティ・アール・シー</t>
  </si>
  <si>
    <r>
      <t xml:space="preserve"> </t>
    </r>
    <r>
      <rPr>
        <sz val="11"/>
        <rFont val="ＭＳ 明朝"/>
        <family val="1"/>
        <charset val="128"/>
      </rPr>
      <t xml:space="preserve">                                                               </t>
    </r>
    <phoneticPr fontId="12"/>
  </si>
  <si>
    <t>ぷちＺero</t>
  </si>
  <si>
    <t>teamひまわり</t>
  </si>
  <si>
    <t>ヒメマルマ</t>
  </si>
  <si>
    <t>ヒメマルマ</t>
    <phoneticPr fontId="12"/>
  </si>
  <si>
    <t>４位</t>
    <rPh sb="1" eb="2">
      <t>イ</t>
    </rPh>
    <phoneticPr fontId="12"/>
  </si>
  <si>
    <t>７位</t>
    <rPh sb="1" eb="2">
      <t>イ</t>
    </rPh>
    <phoneticPr fontId="12"/>
  </si>
  <si>
    <t>１０位</t>
    <rPh sb="2" eb="3">
      <t>イ</t>
    </rPh>
    <phoneticPr fontId="12"/>
  </si>
  <si>
    <t>１３位</t>
    <rPh sb="2" eb="3">
      <t>イ</t>
    </rPh>
    <phoneticPr fontId="12"/>
  </si>
  <si>
    <t>はるみさん</t>
  </si>
  <si>
    <t>颯漕Ｂ</t>
  </si>
  <si>
    <t>鳥取東Ｈ１１</t>
  </si>
  <si>
    <t>颯漕Ａ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</si>
</sst>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00"/>
    <numFmt numFmtId="185" formatCode="0;0"/>
    <numFmt numFmtId="186" formatCode="#"/>
    <numFmt numFmtId="187" formatCode="mm:ss.00"/>
    <numFmt numFmtId="188" formatCode="hh&quot;時&quot;mm&quot;分&quot;"/>
    <numFmt numFmtId="192" formatCode="0;0;"/>
  </numFmts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b/>
      <i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13"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8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8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 wrapText="1"/>
    </xf>
    <xf numFmtId="18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84" fontId="1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textRotation="255"/>
    </xf>
    <xf numFmtId="0" fontId="7" fillId="0" borderId="0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1" xfId="0" applyFont="1" applyBorder="1"/>
    <xf numFmtId="0" fontId="7" fillId="0" borderId="7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20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20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/>
    <xf numFmtId="0" fontId="8" fillId="0" borderId="2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5" fontId="2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textRotation="255"/>
    </xf>
    <xf numFmtId="185" fontId="2" fillId="0" borderId="12" xfId="0" applyNumberFormat="1" applyFont="1" applyBorder="1" applyAlignment="1">
      <alignment horizontal="center" vertical="top" textRotation="255" wrapText="1"/>
    </xf>
    <xf numFmtId="0" fontId="2" fillId="0" borderId="0" xfId="0" applyFont="1" applyFill="1" applyBorder="1" applyAlignment="1">
      <alignment vertical="center"/>
    </xf>
    <xf numFmtId="0" fontId="13" fillId="0" borderId="0" xfId="0" applyFont="1"/>
    <xf numFmtId="0" fontId="16" fillId="2" borderId="3" xfId="0" applyFont="1" applyFill="1" applyBorder="1" applyAlignment="1">
      <alignment horizontal="center" vertical="center"/>
    </xf>
    <xf numFmtId="20" fontId="16" fillId="0" borderId="4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0" borderId="25" xfId="0" applyFont="1" applyBorder="1"/>
    <xf numFmtId="0" fontId="14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4" fillId="0" borderId="0" xfId="0" applyFont="1" applyBorder="1"/>
    <xf numFmtId="0" fontId="15" fillId="0" borderId="29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/>
    <xf numFmtId="0" fontId="7" fillId="0" borderId="32" xfId="0" applyFont="1" applyBorder="1"/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left" vertical="center" wrapText="1"/>
    </xf>
    <xf numFmtId="185" fontId="1" fillId="0" borderId="1" xfId="0" applyNumberFormat="1" applyFont="1" applyBorder="1" applyAlignment="1">
      <alignment horizontal="left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/>
    </xf>
    <xf numFmtId="192" fontId="1" fillId="0" borderId="37" xfId="0" applyNumberFormat="1" applyFont="1" applyFill="1" applyBorder="1" applyAlignment="1">
      <alignment horizontal="center" vertical="center"/>
    </xf>
    <xf numFmtId="184" fontId="1" fillId="0" borderId="37" xfId="0" applyNumberFormat="1" applyFont="1" applyFill="1" applyBorder="1" applyAlignment="1">
      <alignment horizontal="center" vertical="center"/>
    </xf>
    <xf numFmtId="187" fontId="1" fillId="0" borderId="37" xfId="0" applyNumberFormat="1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192" fontId="1" fillId="0" borderId="12" xfId="0" applyNumberFormat="1" applyFont="1" applyFill="1" applyBorder="1" applyAlignment="1">
      <alignment horizontal="center" vertical="center"/>
    </xf>
    <xf numFmtId="184" fontId="1" fillId="0" borderId="12" xfId="0" applyNumberFormat="1" applyFont="1" applyFill="1" applyBorder="1" applyAlignment="1">
      <alignment horizontal="center" vertical="center"/>
    </xf>
    <xf numFmtId="187" fontId="1" fillId="0" borderId="12" xfId="0" applyNumberFormat="1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" fillId="0" borderId="40" xfId="0" applyFont="1" applyFill="1" applyBorder="1" applyAlignment="1">
      <alignment horizontal="center" vertical="center"/>
    </xf>
    <xf numFmtId="192" fontId="1" fillId="0" borderId="40" xfId="0" applyNumberFormat="1" applyFont="1" applyFill="1" applyBorder="1" applyAlignment="1">
      <alignment horizontal="center" vertical="center"/>
    </xf>
    <xf numFmtId="184" fontId="1" fillId="0" borderId="40" xfId="0" applyNumberFormat="1" applyFont="1" applyFill="1" applyBorder="1" applyAlignment="1">
      <alignment horizontal="center" vertical="center"/>
    </xf>
    <xf numFmtId="187" fontId="1" fillId="0" borderId="40" xfId="0" applyNumberFormat="1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20" fontId="1" fillId="0" borderId="1" xfId="0" applyNumberFormat="1" applyFont="1" applyBorder="1" applyAlignment="1">
      <alignment horizontal="left" vertical="center"/>
    </xf>
    <xf numFmtId="192" fontId="1" fillId="0" borderId="37" xfId="0" applyNumberFormat="1" applyFont="1" applyFill="1" applyBorder="1" applyAlignment="1">
      <alignment horizontal="center" vertical="center" shrinkToFit="1"/>
    </xf>
    <xf numFmtId="192" fontId="1" fillId="0" borderId="12" xfId="0" applyNumberFormat="1" applyFont="1" applyFill="1" applyBorder="1" applyAlignment="1">
      <alignment horizontal="center" vertical="center" shrinkToFit="1"/>
    </xf>
    <xf numFmtId="192" fontId="1" fillId="0" borderId="40" xfId="0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textRotation="255" shrinkToFit="1"/>
    </xf>
    <xf numFmtId="0" fontId="13" fillId="0" borderId="0" xfId="0" applyFont="1" applyAlignment="1">
      <alignment horizontal="center" vertical="center"/>
    </xf>
    <xf numFmtId="192" fontId="1" fillId="0" borderId="0" xfId="0" applyNumberFormat="1" applyFont="1" applyFill="1" applyBorder="1" applyAlignment="1">
      <alignment horizontal="center" vertical="center" shrinkToFit="1"/>
    </xf>
    <xf numFmtId="192" fontId="1" fillId="0" borderId="42" xfId="0" applyNumberFormat="1" applyFont="1" applyFill="1" applyBorder="1" applyAlignment="1">
      <alignment horizontal="center" vertical="center" shrinkToFit="1"/>
    </xf>
    <xf numFmtId="192" fontId="1" fillId="0" borderId="43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18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4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shrinkToFit="1"/>
    </xf>
    <xf numFmtId="184" fontId="1" fillId="0" borderId="44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192" fontId="1" fillId="0" borderId="42" xfId="0" applyNumberFormat="1" applyFont="1" applyFill="1" applyBorder="1" applyAlignment="1">
      <alignment horizontal="center" vertical="center"/>
    </xf>
    <xf numFmtId="184" fontId="1" fillId="0" borderId="42" xfId="0" applyNumberFormat="1" applyFont="1" applyFill="1" applyBorder="1" applyAlignment="1">
      <alignment horizontal="center" vertical="center"/>
    </xf>
    <xf numFmtId="187" fontId="1" fillId="0" borderId="42" xfId="0" applyNumberFormat="1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horizontal="center" vertical="center"/>
    </xf>
    <xf numFmtId="192" fontId="1" fillId="0" borderId="47" xfId="0" applyNumberFormat="1" applyFont="1" applyFill="1" applyBorder="1" applyAlignment="1">
      <alignment horizontal="center" vertical="center"/>
    </xf>
    <xf numFmtId="192" fontId="1" fillId="0" borderId="47" xfId="0" applyNumberFormat="1" applyFont="1" applyFill="1" applyBorder="1" applyAlignment="1">
      <alignment horizontal="center" vertical="center" shrinkToFit="1"/>
    </xf>
    <xf numFmtId="184" fontId="1" fillId="0" borderId="47" xfId="0" applyNumberFormat="1" applyFont="1" applyFill="1" applyBorder="1" applyAlignment="1">
      <alignment horizontal="center" vertical="center"/>
    </xf>
    <xf numFmtId="187" fontId="1" fillId="0" borderId="47" xfId="0" applyNumberFormat="1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184" fontId="1" fillId="0" borderId="0" xfId="0" applyNumberFormat="1" applyFont="1" applyFill="1" applyBorder="1" applyAlignment="1">
      <alignment horizontal="center" vertical="center"/>
    </xf>
    <xf numFmtId="20" fontId="8" fillId="0" borderId="12" xfId="0" applyNumberFormat="1" applyFont="1" applyBorder="1" applyAlignment="1">
      <alignment horizontal="left" vertical="center"/>
    </xf>
    <xf numFmtId="186" fontId="1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20" fontId="1" fillId="0" borderId="31" xfId="0" applyNumberFormat="1" applyFont="1" applyBorder="1" applyAlignment="1">
      <alignment horizontal="left" vertical="center" wrapText="1"/>
    </xf>
    <xf numFmtId="185" fontId="1" fillId="0" borderId="31" xfId="0" applyNumberFormat="1" applyFont="1" applyBorder="1" applyAlignment="1">
      <alignment horizontal="left" vertical="center"/>
    </xf>
    <xf numFmtId="0" fontId="13" fillId="0" borderId="49" xfId="0" applyFont="1" applyBorder="1" applyAlignment="1">
      <alignment horizontal="left"/>
    </xf>
    <xf numFmtId="0" fontId="13" fillId="0" borderId="50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20" fontId="0" fillId="0" borderId="1" xfId="0" applyNumberFormat="1" applyFont="1" applyBorder="1" applyAlignment="1">
      <alignment vertical="center" wrapText="1"/>
    </xf>
    <xf numFmtId="20" fontId="0" fillId="0" borderId="1" xfId="0" applyNumberFormat="1" applyFont="1" applyBorder="1" applyAlignment="1">
      <alignment horizontal="left" vertical="center" wrapText="1"/>
    </xf>
    <xf numFmtId="185" fontId="0" fillId="0" borderId="1" xfId="0" applyNumberFormat="1" applyFont="1" applyBorder="1" applyAlignment="1">
      <alignment horizontal="left" vertical="center"/>
    </xf>
    <xf numFmtId="20" fontId="0" fillId="0" borderId="1" xfId="0" applyNumberFormat="1" applyFont="1" applyBorder="1" applyAlignment="1">
      <alignment vertical="center"/>
    </xf>
    <xf numFmtId="20" fontId="0" fillId="0" borderId="1" xfId="0" applyNumberFormat="1" applyFont="1" applyBorder="1" applyAlignment="1">
      <alignment horizontal="left" vertical="center"/>
    </xf>
    <xf numFmtId="0" fontId="0" fillId="0" borderId="39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0" xfId="0" applyFont="1"/>
    <xf numFmtId="0" fontId="0" fillId="0" borderId="38" xfId="0" applyFont="1" applyFill="1" applyBorder="1" applyAlignment="1">
      <alignment vertical="center"/>
    </xf>
    <xf numFmtId="0" fontId="1" fillId="0" borderId="0" xfId="0" applyFont="1" applyAlignment="1"/>
    <xf numFmtId="0" fontId="0" fillId="0" borderId="0" xfId="0" applyFont="1" applyBorder="1" applyAlignment="1">
      <alignment vertical="center"/>
    </xf>
    <xf numFmtId="0" fontId="19" fillId="0" borderId="0" xfId="0" applyFont="1"/>
    <xf numFmtId="0" fontId="16" fillId="0" borderId="0" xfId="0" applyFont="1" applyAlignment="1"/>
    <xf numFmtId="184" fontId="0" fillId="0" borderId="12" xfId="0" applyNumberFormat="1" applyFont="1" applyFill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 wrapText="1"/>
    </xf>
    <xf numFmtId="184" fontId="5" fillId="0" borderId="0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20" fontId="1" fillId="0" borderId="42" xfId="0" applyNumberFormat="1" applyFont="1" applyFill="1" applyBorder="1" applyAlignment="1">
      <alignment horizontal="center" vertical="center"/>
    </xf>
    <xf numFmtId="20" fontId="1" fillId="0" borderId="12" xfId="0" applyNumberFormat="1" applyFont="1" applyFill="1" applyBorder="1" applyAlignment="1">
      <alignment horizontal="center" vertical="center"/>
    </xf>
    <xf numFmtId="20" fontId="1" fillId="0" borderId="47" xfId="0" applyNumberFormat="1" applyFont="1" applyFill="1" applyBorder="1" applyAlignment="1">
      <alignment horizontal="center" vertical="center"/>
    </xf>
    <xf numFmtId="192" fontId="4" fillId="0" borderId="42" xfId="0" applyNumberFormat="1" applyFont="1" applyFill="1" applyBorder="1" applyAlignment="1">
      <alignment horizontal="center" vertical="center" wrapText="1"/>
    </xf>
    <xf numFmtId="192" fontId="4" fillId="0" borderId="12" xfId="0" applyNumberFormat="1" applyFont="1" applyFill="1" applyBorder="1" applyAlignment="1">
      <alignment horizontal="center" vertical="center" wrapText="1"/>
    </xf>
    <xf numFmtId="192" fontId="4" fillId="0" borderId="47" xfId="0" applyNumberFormat="1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20" fontId="1" fillId="0" borderId="37" xfId="0" applyNumberFormat="1" applyFont="1" applyFill="1" applyBorder="1" applyAlignment="1">
      <alignment horizontal="center" vertical="center"/>
    </xf>
    <xf numFmtId="20" fontId="1" fillId="0" borderId="40" xfId="0" applyNumberFormat="1" applyFont="1" applyFill="1" applyBorder="1" applyAlignment="1">
      <alignment horizontal="center" vertical="center"/>
    </xf>
    <xf numFmtId="192" fontId="4" fillId="0" borderId="37" xfId="0" applyNumberFormat="1" applyFont="1" applyFill="1" applyBorder="1" applyAlignment="1">
      <alignment horizontal="center" vertical="center" wrapText="1"/>
    </xf>
    <xf numFmtId="192" fontId="4" fillId="0" borderId="4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shrinkToFit="1"/>
    </xf>
    <xf numFmtId="0" fontId="16" fillId="0" borderId="24" xfId="0" applyFont="1" applyBorder="1" applyAlignment="1">
      <alignment horizontal="center"/>
    </xf>
    <xf numFmtId="0" fontId="17" fillId="0" borderId="59" xfId="0" applyFont="1" applyBorder="1" applyAlignment="1">
      <alignment horizontal="center" vertical="center" wrapText="1" shrinkToFit="1"/>
    </xf>
    <xf numFmtId="0" fontId="17" fillId="0" borderId="60" xfId="0" applyFont="1" applyBorder="1" applyAlignment="1">
      <alignment horizontal="center" vertical="center" wrapText="1" shrinkToFit="1"/>
    </xf>
    <xf numFmtId="0" fontId="16" fillId="0" borderId="3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57" xfId="0" applyFont="1" applyBorder="1"/>
    <xf numFmtId="0" fontId="7" fillId="0" borderId="58" xfId="0" applyFont="1" applyBorder="1" applyAlignment="1">
      <alignment vertical="top"/>
    </xf>
    <xf numFmtId="0" fontId="7" fillId="0" borderId="31" xfId="0" applyFont="1" applyBorder="1" applyAlignment="1">
      <alignment shrinkToFit="1"/>
    </xf>
    <xf numFmtId="188" fontId="2" fillId="0" borderId="12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A$4" max="30000" min="1" page="10" val="2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Spin" dx="16" fmlaLink="$C$4" max="30000" min="1" page="10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12</xdr:row>
      <xdr:rowOff>190500</xdr:rowOff>
    </xdr:from>
    <xdr:to>
      <xdr:col>4</xdr:col>
      <xdr:colOff>542925</xdr:colOff>
      <xdr:row>12</xdr:row>
      <xdr:rowOff>342900</xdr:rowOff>
    </xdr:to>
    <xdr:sp macro="" textlink="">
      <xdr:nvSpPr>
        <xdr:cNvPr id="1254" name="Rectangle 4">
          <a:extLst>
            <a:ext uri="{FF2B5EF4-FFF2-40B4-BE49-F238E27FC236}">
              <a16:creationId xmlns:a16="http://schemas.microsoft.com/office/drawing/2014/main" id="{2AD3AE61-02A8-496A-800A-616285B51763}"/>
            </a:ext>
          </a:extLst>
        </xdr:cNvPr>
        <xdr:cNvSpPr>
          <a:spLocks noChangeArrowheads="1"/>
        </xdr:cNvSpPr>
      </xdr:nvSpPr>
      <xdr:spPr bwMode="auto">
        <a:xfrm>
          <a:off x="3343275" y="5505450"/>
          <a:ext cx="16287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638175</xdr:colOff>
      <xdr:row>3</xdr:row>
      <xdr:rowOff>561975</xdr:rowOff>
    </xdr:from>
    <xdr:to>
      <xdr:col>11</xdr:col>
      <xdr:colOff>390525</xdr:colOff>
      <xdr:row>4</xdr:row>
      <xdr:rowOff>209550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82350328-AE87-40A9-B819-A8608586BD99}"/>
            </a:ext>
          </a:extLst>
        </xdr:cNvPr>
        <xdr:cNvSpPr>
          <a:spLocks noChangeArrowheads="1"/>
        </xdr:cNvSpPr>
      </xdr:nvSpPr>
      <xdr:spPr bwMode="auto">
        <a:xfrm>
          <a:off x="10296525" y="1438275"/>
          <a:ext cx="152400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レース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ＵＰ</a:t>
          </a:r>
        </a:p>
      </xdr:txBody>
    </xdr:sp>
    <xdr:clientData/>
  </xdr:twoCellAnchor>
  <xdr:twoCellAnchor>
    <xdr:from>
      <xdr:col>9</xdr:col>
      <xdr:colOff>638175</xdr:colOff>
      <xdr:row>4</xdr:row>
      <xdr:rowOff>200025</xdr:rowOff>
    </xdr:from>
    <xdr:to>
      <xdr:col>11</xdr:col>
      <xdr:colOff>390525</xdr:colOff>
      <xdr:row>5</xdr:row>
      <xdr:rowOff>219075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D05E0889-EC4F-458E-A2E3-764A1414F80B}"/>
            </a:ext>
          </a:extLst>
        </xdr:cNvPr>
        <xdr:cNvSpPr>
          <a:spLocks noChangeArrowheads="1"/>
        </xdr:cNvSpPr>
      </xdr:nvSpPr>
      <xdr:spPr bwMode="auto">
        <a:xfrm>
          <a:off x="10296525" y="1685925"/>
          <a:ext cx="1524000" cy="2667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レース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Ｄｏｗｎ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</xdr:row>
          <xdr:rowOff>571500</xdr:rowOff>
        </xdr:from>
        <xdr:to>
          <xdr:col>9</xdr:col>
          <xdr:colOff>581025</xdr:colOff>
          <xdr:row>5</xdr:row>
          <xdr:rowOff>228600</xdr:rowOff>
        </xdr:to>
        <xdr:sp macro="" textlink="">
          <xdr:nvSpPr>
            <xdr:cNvPr id="1031" name="Spinner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FC94430-A874-42D3-BE7D-2052E0D82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</xdr:row>
          <xdr:rowOff>9525</xdr:rowOff>
        </xdr:from>
        <xdr:to>
          <xdr:col>9</xdr:col>
          <xdr:colOff>742950</xdr:colOff>
          <xdr:row>7</xdr:row>
          <xdr:rowOff>95250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1F8E2AE-C931-4BAD-AE33-58EBE7B873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印刷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3</xdr:row>
      <xdr:rowOff>142875</xdr:rowOff>
    </xdr:from>
    <xdr:to>
      <xdr:col>12</xdr:col>
      <xdr:colOff>19050</xdr:colOff>
      <xdr:row>3</xdr:row>
      <xdr:rowOff>400050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BEF566DA-3F7E-4BAF-B5E6-C265F5278E2D}"/>
            </a:ext>
          </a:extLst>
        </xdr:cNvPr>
        <xdr:cNvSpPr>
          <a:spLocks noChangeArrowheads="1"/>
        </xdr:cNvSpPr>
      </xdr:nvSpPr>
      <xdr:spPr bwMode="auto">
        <a:xfrm>
          <a:off x="7715250" y="952500"/>
          <a:ext cx="152400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レース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ＵＰ</a:t>
          </a:r>
        </a:p>
      </xdr:txBody>
    </xdr:sp>
    <xdr:clientData/>
  </xdr:twoCellAnchor>
  <xdr:twoCellAnchor>
    <xdr:from>
      <xdr:col>9</xdr:col>
      <xdr:colOff>552450</xdr:colOff>
      <xdr:row>3</xdr:row>
      <xdr:rowOff>400050</xdr:rowOff>
    </xdr:from>
    <xdr:to>
      <xdr:col>12</xdr:col>
      <xdr:colOff>19050</xdr:colOff>
      <xdr:row>3</xdr:row>
      <xdr:rowOff>666750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7060E8C6-C99F-4BBE-84D4-04C76092150C}"/>
            </a:ext>
          </a:extLst>
        </xdr:cNvPr>
        <xdr:cNvSpPr>
          <a:spLocks noChangeArrowheads="1"/>
        </xdr:cNvSpPr>
      </xdr:nvSpPr>
      <xdr:spPr bwMode="auto">
        <a:xfrm>
          <a:off x="7715250" y="1209675"/>
          <a:ext cx="1524000" cy="2667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レース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Ｄｏｗｎ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3</xdr:row>
          <xdr:rowOff>142875</xdr:rowOff>
        </xdr:from>
        <xdr:to>
          <xdr:col>9</xdr:col>
          <xdr:colOff>504825</xdr:colOff>
          <xdr:row>3</xdr:row>
          <xdr:rowOff>657225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FB38592C-0375-4F4D-B87A-21C4332D0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4</xdr:row>
          <xdr:rowOff>209550</xdr:rowOff>
        </xdr:from>
        <xdr:to>
          <xdr:col>9</xdr:col>
          <xdr:colOff>561975</xdr:colOff>
          <xdr:row>5</xdr:row>
          <xdr:rowOff>266700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EE57EE63-1BCF-4A2A-8CDE-E980C26793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印刷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_fuji/My%20Documents/&#39640;&#26657;&#32207;&#20307;/&#39640;&#26657;&#32207;&#20307;&#31478;&#28437;&#25104;&#32318;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競漕成績"/>
      <sheetName val="発艇_線審"/>
      <sheetName val="記録用紙"/>
      <sheetName val="監視カード"/>
      <sheetName val="監視受付"/>
      <sheetName val="監視A"/>
      <sheetName val="監視B"/>
    </sheetNames>
    <definedNames>
      <definedName name="印刷_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R53"/>
  <sheetViews>
    <sheetView zoomScale="70" zoomScaleNormal="70" zoomScaleSheetLayoutView="100" workbookViewId="0">
      <pane xSplit="3" ySplit="3" topLeftCell="D4" activePane="bottomRight" state="frozen"/>
      <selection activeCell="E9" sqref="E9"/>
      <selection pane="topRight" activeCell="E9" sqref="E9"/>
      <selection pane="bottomLeft" activeCell="E9" sqref="E9"/>
      <selection pane="bottomRight" activeCell="H30" sqref="H30"/>
    </sheetView>
  </sheetViews>
  <sheetFormatPr defaultRowHeight="13.5"/>
  <cols>
    <col min="1" max="1" width="4.5" style="1" customWidth="1"/>
    <col min="2" max="2" width="6.625" style="2" customWidth="1"/>
    <col min="3" max="3" width="23.625" style="3" customWidth="1"/>
    <col min="4" max="4" width="5.25" style="3" bestFit="1" customWidth="1"/>
    <col min="5" max="5" width="29.375" style="3" bestFit="1" customWidth="1"/>
    <col min="6" max="6" width="5.25" style="3" bestFit="1" customWidth="1"/>
    <col min="7" max="7" width="25" style="3" bestFit="1" customWidth="1"/>
    <col min="8" max="8" width="5.25" style="3" bestFit="1" customWidth="1"/>
    <col min="9" max="9" width="26.125" style="4" bestFit="1" customWidth="1"/>
    <col min="10" max="10" width="5.25" style="2" bestFit="1" customWidth="1"/>
    <col min="11" max="11" width="22.75" style="2" bestFit="1" customWidth="1"/>
    <col min="12" max="12" width="5.25" style="5" bestFit="1" customWidth="1"/>
    <col min="13" max="13" width="14.125" style="5" bestFit="1" customWidth="1"/>
    <col min="14" max="14" width="12.875" style="4" customWidth="1"/>
    <col min="15" max="252" width="9" style="4"/>
    <col min="253" max="16384" width="9" style="6"/>
  </cols>
  <sheetData>
    <row r="1" spans="1:16" ht="31.5" customHeight="1">
      <c r="A1" s="68" t="s">
        <v>303</v>
      </c>
      <c r="C1" s="8"/>
      <c r="D1" s="8"/>
      <c r="E1" s="8"/>
      <c r="F1" s="8"/>
      <c r="G1" s="8"/>
      <c r="H1" s="8"/>
    </row>
    <row r="2" spans="1:16" ht="18.600000000000001" customHeight="1">
      <c r="C2" s="9"/>
      <c r="D2" s="168" t="s">
        <v>0</v>
      </c>
      <c r="E2" s="168"/>
      <c r="F2" s="169" t="s">
        <v>1</v>
      </c>
      <c r="G2" s="169"/>
      <c r="H2" s="169" t="s">
        <v>2</v>
      </c>
      <c r="I2" s="169"/>
      <c r="J2" s="170" t="s">
        <v>3</v>
      </c>
      <c r="K2" s="170"/>
      <c r="L2" s="167" t="s">
        <v>4</v>
      </c>
      <c r="M2" s="167"/>
    </row>
    <row r="3" spans="1:16" ht="25.5" customHeight="1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2" t="s">
        <v>16</v>
      </c>
      <c r="M3" s="12" t="s">
        <v>17</v>
      </c>
      <c r="N3" s="13" t="s">
        <v>18</v>
      </c>
    </row>
    <row r="4" spans="1:16">
      <c r="A4" s="14">
        <v>1</v>
      </c>
      <c r="B4" s="15">
        <v>0.42708333333333331</v>
      </c>
      <c r="C4" s="152" t="s">
        <v>284</v>
      </c>
      <c r="D4" s="17"/>
      <c r="E4" s="153" t="s">
        <v>314</v>
      </c>
      <c r="F4" s="93"/>
      <c r="G4" s="154" t="s">
        <v>286</v>
      </c>
      <c r="H4" s="93"/>
      <c r="I4" s="154" t="s">
        <v>290</v>
      </c>
      <c r="J4" s="94"/>
      <c r="K4" s="154" t="s">
        <v>285</v>
      </c>
      <c r="L4" s="145"/>
      <c r="M4" s="154"/>
      <c r="N4" s="13"/>
    </row>
    <row r="5" spans="1:16">
      <c r="A5" s="14">
        <v>2</v>
      </c>
      <c r="B5" s="15">
        <v>0.43402777777777773</v>
      </c>
      <c r="C5" s="152" t="s">
        <v>287</v>
      </c>
      <c r="D5" s="17"/>
      <c r="E5" s="154" t="s">
        <v>315</v>
      </c>
      <c r="F5" s="93"/>
      <c r="G5" s="154" t="s">
        <v>316</v>
      </c>
      <c r="H5" s="93"/>
      <c r="I5" s="154" t="s">
        <v>317</v>
      </c>
      <c r="J5" s="93"/>
      <c r="K5" s="154" t="s">
        <v>318</v>
      </c>
      <c r="L5" s="93"/>
      <c r="M5" s="94"/>
      <c r="N5" s="13"/>
    </row>
    <row r="6" spans="1:16">
      <c r="A6" s="14">
        <v>3</v>
      </c>
      <c r="B6" s="15">
        <v>0.44097222222222199</v>
      </c>
      <c r="C6" s="152" t="s">
        <v>288</v>
      </c>
      <c r="D6" s="17"/>
      <c r="E6" s="153" t="s">
        <v>319</v>
      </c>
      <c r="F6" s="93"/>
      <c r="G6" s="154" t="s">
        <v>320</v>
      </c>
      <c r="H6" s="93"/>
      <c r="I6" s="154" t="s">
        <v>321</v>
      </c>
      <c r="J6" s="94"/>
      <c r="K6" s="94"/>
      <c r="L6" s="94"/>
      <c r="M6" s="94"/>
      <c r="N6" s="13"/>
    </row>
    <row r="7" spans="1:16">
      <c r="A7" s="14">
        <v>4</v>
      </c>
      <c r="B7" s="15">
        <v>0.44791666666666702</v>
      </c>
      <c r="C7" s="152" t="s">
        <v>289</v>
      </c>
      <c r="D7" s="17"/>
      <c r="E7" s="154" t="s">
        <v>322</v>
      </c>
      <c r="F7" s="93"/>
      <c r="G7" s="153" t="s">
        <v>323</v>
      </c>
      <c r="H7" s="93"/>
      <c r="I7" s="153" t="s">
        <v>324</v>
      </c>
      <c r="J7" s="94"/>
      <c r="K7" s="110"/>
      <c r="L7" s="94"/>
      <c r="M7" s="94"/>
      <c r="N7" s="13"/>
    </row>
    <row r="8" spans="1:16">
      <c r="A8" s="14">
        <v>5</v>
      </c>
      <c r="B8" s="15">
        <v>0.45486111111111099</v>
      </c>
      <c r="C8" s="155" t="s">
        <v>304</v>
      </c>
      <c r="D8" s="17"/>
      <c r="E8" s="156" t="s">
        <v>328</v>
      </c>
      <c r="F8" s="93"/>
      <c r="G8" s="156" t="s">
        <v>327</v>
      </c>
      <c r="H8" s="93"/>
      <c r="I8" s="153" t="s">
        <v>297</v>
      </c>
      <c r="J8" s="93"/>
      <c r="K8" s="94"/>
      <c r="L8" s="94"/>
      <c r="M8" s="94"/>
      <c r="N8" s="13"/>
    </row>
    <row r="9" spans="1:16">
      <c r="A9" s="14">
        <v>6</v>
      </c>
      <c r="B9" s="15">
        <v>0.46180555555555503</v>
      </c>
      <c r="C9" s="155" t="s">
        <v>305</v>
      </c>
      <c r="D9" s="17"/>
      <c r="E9" s="153" t="s">
        <v>325</v>
      </c>
      <c r="F9" s="93"/>
      <c r="G9" s="153" t="s">
        <v>326</v>
      </c>
      <c r="H9" s="93"/>
      <c r="I9" s="154" t="s">
        <v>301</v>
      </c>
      <c r="J9" s="94"/>
      <c r="K9" s="94"/>
      <c r="L9" s="94"/>
      <c r="M9" s="94"/>
      <c r="N9" s="13"/>
      <c r="P9" s="162"/>
    </row>
    <row r="10" spans="1:16">
      <c r="A10" s="14">
        <v>7</v>
      </c>
      <c r="B10" s="15">
        <v>0.46875</v>
      </c>
      <c r="C10" s="155" t="s">
        <v>312</v>
      </c>
      <c r="D10" s="17"/>
      <c r="E10" s="153" t="s">
        <v>329</v>
      </c>
      <c r="F10" s="93"/>
      <c r="G10" s="153" t="s">
        <v>330</v>
      </c>
      <c r="H10" s="93"/>
      <c r="I10" s="154"/>
      <c r="J10" s="94"/>
      <c r="K10" s="146"/>
      <c r="L10" s="94"/>
      <c r="M10" s="146"/>
      <c r="N10" s="13"/>
    </row>
    <row r="11" spans="1:16">
      <c r="A11" s="14">
        <v>8</v>
      </c>
      <c r="B11" s="15">
        <v>0.47569444444444398</v>
      </c>
      <c r="C11" s="155" t="s">
        <v>313</v>
      </c>
      <c r="D11" s="17"/>
      <c r="E11" s="154" t="s">
        <v>331</v>
      </c>
      <c r="F11" s="93"/>
      <c r="G11" s="154" t="s">
        <v>332</v>
      </c>
      <c r="H11" s="93"/>
      <c r="I11" s="154"/>
      <c r="J11" s="94"/>
      <c r="K11" s="94"/>
      <c r="L11" s="94"/>
      <c r="M11" s="94"/>
      <c r="N11" s="13"/>
    </row>
    <row r="12" spans="1:16">
      <c r="A12" s="14">
        <v>9</v>
      </c>
      <c r="B12" s="15">
        <v>0.48263888888888901</v>
      </c>
      <c r="C12" s="155" t="s">
        <v>310</v>
      </c>
      <c r="D12" s="17"/>
      <c r="E12" s="153" t="s">
        <v>336</v>
      </c>
      <c r="F12" s="93"/>
      <c r="G12" s="154" t="s">
        <v>335</v>
      </c>
      <c r="H12" s="93"/>
      <c r="I12" s="154"/>
      <c r="J12" s="94"/>
      <c r="K12" s="94"/>
      <c r="L12" s="94"/>
      <c r="M12" s="94"/>
      <c r="N12" s="13"/>
    </row>
    <row r="13" spans="1:16">
      <c r="A13" s="14">
        <v>10</v>
      </c>
      <c r="B13" s="15">
        <v>0.48958333333333298</v>
      </c>
      <c r="C13" s="155" t="s">
        <v>291</v>
      </c>
      <c r="D13" s="17"/>
      <c r="E13" s="154" t="s">
        <v>345</v>
      </c>
      <c r="F13" s="93"/>
      <c r="G13" s="154" t="s">
        <v>356</v>
      </c>
      <c r="H13" s="93"/>
      <c r="I13" s="154" t="s">
        <v>353</v>
      </c>
      <c r="J13" s="94"/>
      <c r="K13" s="149"/>
      <c r="L13" s="94"/>
      <c r="M13" s="150"/>
      <c r="N13" s="13"/>
    </row>
    <row r="14" spans="1:16">
      <c r="A14" s="14">
        <v>11</v>
      </c>
      <c r="B14" s="15">
        <v>0.49652777777777801</v>
      </c>
      <c r="C14" s="155" t="s">
        <v>292</v>
      </c>
      <c r="D14" s="17"/>
      <c r="E14" s="154" t="s">
        <v>346</v>
      </c>
      <c r="F14" s="147"/>
      <c r="G14" s="154" t="s">
        <v>352</v>
      </c>
      <c r="H14" s="147"/>
      <c r="I14" s="153" t="s">
        <v>359</v>
      </c>
      <c r="J14" s="148"/>
      <c r="K14" s="146"/>
      <c r="L14" s="148"/>
      <c r="M14" s="146"/>
      <c r="N14" s="13"/>
    </row>
    <row r="15" spans="1:16">
      <c r="A15" s="14">
        <v>12</v>
      </c>
      <c r="B15" s="15">
        <v>0.50347222222222199</v>
      </c>
      <c r="C15" s="155" t="s">
        <v>309</v>
      </c>
      <c r="D15" s="17"/>
      <c r="E15" s="94" t="s">
        <v>301</v>
      </c>
      <c r="F15" s="93"/>
      <c r="G15" s="153" t="s">
        <v>328</v>
      </c>
      <c r="H15" s="93"/>
      <c r="I15" s="154" t="s">
        <v>363</v>
      </c>
      <c r="J15" s="94"/>
      <c r="K15" s="94" t="s">
        <v>360</v>
      </c>
      <c r="L15" s="94"/>
      <c r="M15" s="94"/>
      <c r="N15" s="13"/>
      <c r="P15" s="162"/>
    </row>
    <row r="16" spans="1:16">
      <c r="A16" s="14">
        <v>13</v>
      </c>
      <c r="B16" s="15">
        <v>0.51041666666666596</v>
      </c>
      <c r="C16" s="155" t="s">
        <v>308</v>
      </c>
      <c r="D16" s="17"/>
      <c r="E16" s="153" t="s">
        <v>365</v>
      </c>
      <c r="F16" s="93"/>
      <c r="G16" s="156" t="s">
        <v>331</v>
      </c>
      <c r="H16" s="93"/>
      <c r="I16" s="156"/>
      <c r="J16" s="94"/>
      <c r="K16" s="94"/>
      <c r="L16" s="94"/>
      <c r="M16" s="94"/>
      <c r="N16" s="13"/>
    </row>
    <row r="17" spans="1:14">
      <c r="A17" s="14">
        <v>14</v>
      </c>
      <c r="B17" s="15">
        <v>0.54166666666666663</v>
      </c>
      <c r="C17" s="155" t="s">
        <v>293</v>
      </c>
      <c r="D17" s="17"/>
      <c r="E17" s="153" t="s">
        <v>358</v>
      </c>
      <c r="F17" s="93"/>
      <c r="G17" s="153" t="s">
        <v>348</v>
      </c>
      <c r="H17" s="93"/>
      <c r="I17" s="94" t="s">
        <v>353</v>
      </c>
      <c r="J17" s="94"/>
      <c r="K17" s="94"/>
      <c r="L17" s="94"/>
      <c r="M17" s="94"/>
      <c r="N17" s="13"/>
    </row>
    <row r="18" spans="1:14">
      <c r="A18" s="14">
        <v>15</v>
      </c>
      <c r="B18" s="15">
        <v>0.54861111111111105</v>
      </c>
      <c r="C18" s="155" t="s">
        <v>294</v>
      </c>
      <c r="D18" s="17"/>
      <c r="E18" s="153" t="s">
        <v>355</v>
      </c>
      <c r="F18" s="93"/>
      <c r="G18" s="154" t="s">
        <v>351</v>
      </c>
      <c r="H18" s="93"/>
      <c r="I18" s="154" t="s">
        <v>359</v>
      </c>
      <c r="J18" s="94"/>
      <c r="K18" s="153"/>
      <c r="L18" s="94"/>
      <c r="M18" s="94"/>
      <c r="N18" s="13"/>
    </row>
    <row r="19" spans="1:14">
      <c r="A19" s="14">
        <v>16</v>
      </c>
      <c r="B19" s="15">
        <v>0.55555555555555503</v>
      </c>
      <c r="C19" s="155" t="s">
        <v>295</v>
      </c>
      <c r="D19" s="17"/>
      <c r="E19" s="146" t="s">
        <v>317</v>
      </c>
      <c r="F19" s="93"/>
      <c r="G19" s="146" t="s">
        <v>354</v>
      </c>
      <c r="H19" s="93"/>
      <c r="I19" s="146" t="s">
        <v>356</v>
      </c>
      <c r="J19" s="94"/>
      <c r="K19" s="93"/>
      <c r="L19" s="94"/>
      <c r="M19" s="94"/>
      <c r="N19" s="13"/>
    </row>
    <row r="20" spans="1:14">
      <c r="A20" s="14">
        <v>17</v>
      </c>
      <c r="B20" s="15">
        <v>0.5625</v>
      </c>
      <c r="C20" s="155" t="s">
        <v>296</v>
      </c>
      <c r="D20" s="17"/>
      <c r="E20" s="93" t="s">
        <v>349</v>
      </c>
      <c r="F20" s="93"/>
      <c r="G20" s="93" t="s">
        <v>357</v>
      </c>
      <c r="H20" s="93"/>
      <c r="I20" s="93" t="s">
        <v>346</v>
      </c>
      <c r="J20" s="94"/>
      <c r="K20" s="93"/>
      <c r="L20" s="94"/>
      <c r="M20" s="94"/>
      <c r="N20" s="13"/>
    </row>
    <row r="21" spans="1:14">
      <c r="A21" s="14">
        <v>18</v>
      </c>
      <c r="B21" s="15">
        <v>0.56944444444444398</v>
      </c>
      <c r="C21" s="155" t="s">
        <v>311</v>
      </c>
      <c r="D21" s="17"/>
      <c r="E21" s="153" t="s">
        <v>334</v>
      </c>
      <c r="F21" s="93"/>
      <c r="G21" s="154" t="s">
        <v>333</v>
      </c>
      <c r="H21" s="93"/>
      <c r="I21" s="93"/>
      <c r="J21" s="94"/>
      <c r="K21" s="93"/>
      <c r="L21" s="94"/>
      <c r="M21" s="94"/>
      <c r="N21" s="13"/>
    </row>
    <row r="22" spans="1:14">
      <c r="A22" s="14">
        <v>19</v>
      </c>
      <c r="B22" s="15">
        <v>0.57638888888888895</v>
      </c>
      <c r="C22" s="155" t="s">
        <v>307</v>
      </c>
      <c r="D22" s="17"/>
      <c r="E22" s="94" t="s">
        <v>360</v>
      </c>
      <c r="F22" s="93"/>
      <c r="G22" s="110" t="s">
        <v>361</v>
      </c>
      <c r="H22" s="93"/>
      <c r="I22" s="93" t="s">
        <v>362</v>
      </c>
      <c r="J22" s="94"/>
      <c r="K22" s="94" t="s">
        <v>328</v>
      </c>
      <c r="L22" s="94"/>
      <c r="M22" s="94"/>
      <c r="N22" s="13"/>
    </row>
    <row r="23" spans="1:14">
      <c r="A23" s="14">
        <v>20</v>
      </c>
      <c r="B23" s="15">
        <v>0.58333333333333304</v>
      </c>
      <c r="C23" s="155" t="s">
        <v>306</v>
      </c>
      <c r="D23" s="17"/>
      <c r="E23" s="94" t="s">
        <v>366</v>
      </c>
      <c r="F23" s="93"/>
      <c r="G23" s="154" t="s">
        <v>368</v>
      </c>
      <c r="H23" s="93"/>
      <c r="I23" s="156" t="s">
        <v>331</v>
      </c>
      <c r="J23" s="94"/>
      <c r="K23" s="94"/>
      <c r="L23" s="94"/>
      <c r="M23" s="94"/>
      <c r="N23" s="13"/>
    </row>
    <row r="24" spans="1:14" ht="27">
      <c r="A24" s="14">
        <v>21</v>
      </c>
      <c r="B24" s="15">
        <v>0.59027777777777801</v>
      </c>
      <c r="C24" s="155" t="s">
        <v>298</v>
      </c>
      <c r="D24" s="17"/>
      <c r="E24" s="153" t="s">
        <v>348</v>
      </c>
      <c r="F24" s="93"/>
      <c r="G24" s="153" t="s">
        <v>355</v>
      </c>
      <c r="H24" s="93"/>
      <c r="I24" s="146" t="s">
        <v>356</v>
      </c>
      <c r="J24" s="94"/>
      <c r="K24" s="93" t="s">
        <v>357</v>
      </c>
      <c r="L24" s="94"/>
      <c r="M24" s="94"/>
      <c r="N24" s="13"/>
    </row>
    <row r="25" spans="1:14">
      <c r="A25" s="14">
        <v>22</v>
      </c>
      <c r="B25" s="15"/>
      <c r="C25" s="16"/>
      <c r="D25" s="17"/>
      <c r="E25" s="93"/>
      <c r="F25" s="93"/>
      <c r="G25" s="94"/>
      <c r="H25" s="93"/>
      <c r="I25" s="151"/>
      <c r="J25" s="94"/>
      <c r="K25" s="94"/>
      <c r="L25" s="94"/>
      <c r="M25" s="94"/>
      <c r="N25" s="13"/>
    </row>
    <row r="26" spans="1:14">
      <c r="A26" s="14">
        <v>23</v>
      </c>
      <c r="B26" s="15"/>
      <c r="C26" s="16"/>
      <c r="D26" s="17"/>
      <c r="E26" s="69"/>
      <c r="F26" s="17"/>
      <c r="G26" s="69"/>
      <c r="H26" s="17"/>
      <c r="J26" s="18"/>
      <c r="L26" s="18"/>
      <c r="M26" s="18"/>
      <c r="N26" s="13"/>
    </row>
    <row r="27" spans="1:14">
      <c r="A27" s="14">
        <v>24</v>
      </c>
      <c r="B27" s="15"/>
      <c r="C27" s="16"/>
      <c r="D27" s="17"/>
      <c r="E27" s="17"/>
      <c r="F27" s="17"/>
      <c r="G27" s="18"/>
      <c r="H27" s="17"/>
      <c r="I27" s="18"/>
      <c r="J27" s="18"/>
      <c r="K27" s="18"/>
      <c r="L27" s="18"/>
      <c r="M27" s="18"/>
      <c r="N27" s="13"/>
    </row>
    <row r="28" spans="1:14">
      <c r="A28" s="14">
        <v>25</v>
      </c>
      <c r="B28" s="15"/>
      <c r="C28" s="13"/>
      <c r="D28" s="19"/>
      <c r="E28" s="166" t="s">
        <v>350</v>
      </c>
      <c r="F28" s="19"/>
      <c r="G28" s="17"/>
      <c r="H28" s="19"/>
      <c r="I28" s="18"/>
      <c r="J28" s="20"/>
      <c r="K28" s="115"/>
      <c r="L28" s="21"/>
      <c r="M28" s="21"/>
      <c r="N28" s="13"/>
    </row>
    <row r="29" spans="1:14">
      <c r="A29" s="14">
        <v>26</v>
      </c>
      <c r="B29" s="15"/>
      <c r="C29" s="13"/>
      <c r="D29" s="19"/>
      <c r="E29" s="19"/>
      <c r="F29" s="19"/>
      <c r="G29" s="19"/>
      <c r="H29" s="19"/>
      <c r="I29" s="13"/>
      <c r="J29" s="20"/>
      <c r="K29" s="20"/>
      <c r="L29" s="21"/>
      <c r="M29" s="21"/>
      <c r="N29" s="13"/>
    </row>
    <row r="30" spans="1:14">
      <c r="A30" s="14">
        <v>27</v>
      </c>
      <c r="B30" s="15"/>
      <c r="C30" s="13"/>
      <c r="D30" s="19"/>
      <c r="E30" s="19"/>
      <c r="F30" s="19"/>
      <c r="G30" s="18"/>
      <c r="H30" s="19"/>
      <c r="I30" s="13"/>
      <c r="J30" s="20"/>
      <c r="K30" s="20"/>
      <c r="L30" s="21"/>
      <c r="M30" s="21"/>
      <c r="N30" s="13"/>
    </row>
    <row r="31" spans="1:14">
      <c r="A31" s="14">
        <v>28</v>
      </c>
      <c r="B31" s="15"/>
      <c r="C31" s="13"/>
      <c r="D31" s="19"/>
      <c r="E31" s="19"/>
      <c r="F31" s="19"/>
      <c r="G31" s="19"/>
      <c r="H31" s="19"/>
      <c r="I31" s="13"/>
      <c r="J31" s="20"/>
      <c r="K31" s="20"/>
      <c r="L31" s="21"/>
      <c r="M31" s="21"/>
      <c r="N31" s="13"/>
    </row>
    <row r="32" spans="1:14">
      <c r="A32" s="14">
        <v>29</v>
      </c>
      <c r="B32" s="15"/>
      <c r="C32" s="13"/>
      <c r="D32" s="19"/>
      <c r="E32" s="19"/>
      <c r="F32" s="19"/>
      <c r="G32" s="19"/>
      <c r="H32" s="19"/>
      <c r="I32" s="13"/>
      <c r="J32" s="20"/>
      <c r="K32" s="20"/>
      <c r="L32" s="21"/>
      <c r="M32" s="21"/>
      <c r="N32" s="13"/>
    </row>
    <row r="33" spans="1:14">
      <c r="A33" s="14">
        <v>30</v>
      </c>
      <c r="B33" s="15"/>
      <c r="C33" s="13"/>
      <c r="D33" s="19"/>
      <c r="E33" s="19"/>
      <c r="F33" s="19"/>
      <c r="G33" s="19"/>
      <c r="H33" s="19"/>
      <c r="I33" s="13"/>
      <c r="J33" s="20"/>
      <c r="K33" s="20"/>
      <c r="L33" s="21"/>
      <c r="M33" s="21"/>
      <c r="N33" s="13"/>
    </row>
    <row r="34" spans="1:14">
      <c r="A34" s="14">
        <v>31</v>
      </c>
      <c r="B34" s="15"/>
      <c r="C34" s="13"/>
      <c r="D34" s="19"/>
      <c r="E34" s="19"/>
      <c r="F34" s="19"/>
      <c r="G34" s="19"/>
      <c r="H34" s="19"/>
      <c r="I34" s="13"/>
      <c r="J34" s="20"/>
      <c r="K34" s="20"/>
      <c r="L34" s="21"/>
      <c r="M34" s="21"/>
      <c r="N34" s="13"/>
    </row>
    <row r="35" spans="1:14">
      <c r="A35" s="14">
        <v>32</v>
      </c>
      <c r="B35" s="15"/>
      <c r="C35" s="13"/>
      <c r="D35" s="19"/>
      <c r="E35" s="19"/>
      <c r="F35" s="19"/>
      <c r="G35" s="19"/>
      <c r="H35" s="19"/>
      <c r="I35" s="13"/>
      <c r="J35" s="20"/>
      <c r="K35" s="20"/>
      <c r="L35" s="21"/>
      <c r="M35" s="21"/>
      <c r="N35" s="13"/>
    </row>
    <row r="36" spans="1:14">
      <c r="A36" s="14">
        <v>33</v>
      </c>
      <c r="B36" s="15"/>
      <c r="C36" s="13"/>
      <c r="D36" s="19"/>
      <c r="E36" s="19"/>
      <c r="F36" s="19"/>
      <c r="G36" s="19"/>
      <c r="H36" s="19"/>
      <c r="I36" s="13"/>
      <c r="J36" s="20"/>
      <c r="K36" s="20"/>
      <c r="L36" s="21"/>
      <c r="M36" s="21"/>
      <c r="N36" s="13"/>
    </row>
    <row r="37" spans="1:14">
      <c r="A37" s="14">
        <v>34</v>
      </c>
      <c r="B37" s="15"/>
      <c r="C37" s="13"/>
      <c r="D37" s="19"/>
      <c r="E37" s="19"/>
      <c r="F37" s="19"/>
      <c r="G37" s="19"/>
      <c r="H37" s="19"/>
      <c r="I37" s="13"/>
      <c r="J37" s="20"/>
      <c r="K37" s="20"/>
      <c r="L37" s="21"/>
      <c r="M37" s="21"/>
      <c r="N37" s="13"/>
    </row>
    <row r="38" spans="1:14">
      <c r="A38" s="14">
        <v>35</v>
      </c>
      <c r="B38" s="15"/>
      <c r="C38" s="13"/>
      <c r="D38" s="19"/>
      <c r="E38" s="19"/>
      <c r="F38" s="19"/>
      <c r="G38" s="19"/>
      <c r="H38" s="19"/>
      <c r="I38" s="13"/>
      <c r="J38" s="20"/>
      <c r="K38" s="20"/>
      <c r="L38" s="21"/>
      <c r="M38" s="21"/>
      <c r="N38" s="13"/>
    </row>
    <row r="39" spans="1:14">
      <c r="A39" s="14">
        <v>36</v>
      </c>
      <c r="B39" s="15"/>
      <c r="C39" s="13"/>
      <c r="D39" s="19"/>
      <c r="E39" s="19"/>
      <c r="F39" s="19"/>
      <c r="G39" s="19"/>
      <c r="H39" s="19"/>
      <c r="I39" s="13"/>
      <c r="J39" s="20"/>
      <c r="K39" s="20"/>
      <c r="L39" s="21"/>
      <c r="M39" s="21"/>
      <c r="N39" s="13"/>
    </row>
    <row r="40" spans="1:14">
      <c r="A40" s="14">
        <v>37</v>
      </c>
      <c r="B40" s="15"/>
      <c r="C40" s="13"/>
      <c r="D40" s="19"/>
      <c r="E40" s="19"/>
      <c r="F40" s="19"/>
      <c r="G40" s="19"/>
      <c r="H40" s="19"/>
      <c r="I40" s="13"/>
      <c r="J40" s="20"/>
      <c r="K40" s="20"/>
      <c r="L40" s="21"/>
      <c r="M40" s="21"/>
      <c r="N40" s="13"/>
    </row>
    <row r="41" spans="1:14">
      <c r="A41" s="14">
        <v>38</v>
      </c>
      <c r="B41" s="15"/>
      <c r="C41" s="13"/>
      <c r="D41" s="19"/>
      <c r="E41" s="19"/>
      <c r="F41" s="19"/>
      <c r="G41" s="19"/>
      <c r="H41" s="19"/>
      <c r="I41" s="13"/>
      <c r="J41" s="20"/>
      <c r="K41" s="20"/>
      <c r="L41" s="21"/>
      <c r="M41" s="21"/>
      <c r="N41" s="13"/>
    </row>
    <row r="42" spans="1:14">
      <c r="A42" s="14">
        <v>39</v>
      </c>
      <c r="B42" s="15"/>
      <c r="C42" s="13"/>
      <c r="D42" s="19"/>
      <c r="E42" s="19"/>
      <c r="F42" s="19"/>
      <c r="G42" s="19"/>
      <c r="H42" s="19"/>
      <c r="I42" s="13"/>
      <c r="J42" s="20"/>
      <c r="K42" s="20"/>
      <c r="L42" s="21"/>
      <c r="M42" s="21"/>
      <c r="N42" s="13"/>
    </row>
    <row r="43" spans="1:14">
      <c r="A43" s="14">
        <v>40</v>
      </c>
      <c r="B43" s="15"/>
      <c r="C43" s="13"/>
      <c r="D43" s="19"/>
      <c r="E43" s="19"/>
      <c r="F43" s="19"/>
      <c r="G43" s="19"/>
      <c r="H43" s="19"/>
      <c r="I43" s="13"/>
      <c r="J43" s="20"/>
      <c r="K43" s="20"/>
      <c r="L43" s="21"/>
      <c r="M43" s="21"/>
      <c r="N43" s="13"/>
    </row>
    <row r="44" spans="1:14">
      <c r="A44" s="14">
        <v>41</v>
      </c>
      <c r="B44" s="15"/>
      <c r="C44" s="13"/>
      <c r="D44" s="19"/>
      <c r="E44" s="19"/>
      <c r="F44" s="19"/>
      <c r="G44" s="19"/>
      <c r="H44" s="19"/>
      <c r="I44" s="13"/>
      <c r="J44" s="20"/>
      <c r="K44" s="20"/>
      <c r="L44" s="21"/>
      <c r="M44" s="21"/>
      <c r="N44" s="13"/>
    </row>
    <row r="45" spans="1:14">
      <c r="A45" s="14">
        <v>42</v>
      </c>
      <c r="B45" s="15"/>
      <c r="C45" s="13"/>
      <c r="D45" s="19"/>
      <c r="E45" s="19"/>
      <c r="F45" s="19"/>
      <c r="G45" s="19"/>
      <c r="H45" s="19"/>
      <c r="I45" s="13"/>
      <c r="J45" s="20"/>
      <c r="K45" s="20"/>
      <c r="L45" s="21"/>
      <c r="M45" s="21"/>
      <c r="N45" s="13"/>
    </row>
    <row r="46" spans="1:14">
      <c r="A46" s="14">
        <v>43</v>
      </c>
      <c r="B46" s="15"/>
      <c r="C46" s="13"/>
      <c r="D46" s="19"/>
      <c r="E46" s="19"/>
      <c r="F46" s="19"/>
      <c r="G46" s="19"/>
      <c r="H46" s="19"/>
      <c r="I46" s="13"/>
      <c r="J46" s="20"/>
      <c r="K46" s="20"/>
      <c r="L46" s="21"/>
      <c r="M46" s="21"/>
      <c r="N46" s="13"/>
    </row>
    <row r="47" spans="1:14">
      <c r="A47" s="14">
        <v>44</v>
      </c>
      <c r="B47" s="15"/>
      <c r="C47" s="13"/>
      <c r="D47" s="19"/>
      <c r="E47" s="19"/>
      <c r="F47" s="19"/>
      <c r="G47" s="19"/>
      <c r="H47" s="19"/>
      <c r="I47" s="13"/>
      <c r="J47" s="20"/>
      <c r="K47" s="20"/>
      <c r="L47" s="21"/>
      <c r="M47" s="21"/>
      <c r="N47" s="13"/>
    </row>
    <row r="48" spans="1:14">
      <c r="A48" s="14">
        <v>45</v>
      </c>
      <c r="B48" s="15"/>
      <c r="C48" s="13"/>
      <c r="D48" s="19"/>
      <c r="E48" s="19"/>
      <c r="F48" s="19"/>
      <c r="G48" s="19"/>
      <c r="H48" s="19"/>
      <c r="I48" s="13"/>
      <c r="J48" s="20"/>
      <c r="K48" s="20"/>
      <c r="L48" s="21"/>
      <c r="M48" s="21"/>
      <c r="N48" s="13"/>
    </row>
    <row r="49" spans="1:14">
      <c r="A49" s="14">
        <v>46</v>
      </c>
      <c r="B49" s="15"/>
      <c r="C49" s="13"/>
      <c r="D49" s="19"/>
      <c r="E49" s="19"/>
      <c r="F49" s="19"/>
      <c r="G49" s="19"/>
      <c r="H49" s="19"/>
      <c r="I49" s="13"/>
      <c r="J49" s="20"/>
      <c r="K49" s="20"/>
      <c r="L49" s="21"/>
      <c r="M49" s="21"/>
      <c r="N49" s="13"/>
    </row>
    <row r="50" spans="1:14">
      <c r="A50" s="14">
        <v>47</v>
      </c>
      <c r="B50" s="15"/>
      <c r="C50" s="13"/>
      <c r="D50" s="19"/>
      <c r="E50" s="19"/>
      <c r="F50" s="19"/>
      <c r="G50" s="19"/>
      <c r="H50" s="19"/>
      <c r="I50" s="13"/>
      <c r="J50" s="20"/>
      <c r="K50" s="20"/>
      <c r="L50" s="21"/>
      <c r="M50" s="21"/>
      <c r="N50" s="13"/>
    </row>
    <row r="51" spans="1:14">
      <c r="A51" s="14">
        <v>48</v>
      </c>
      <c r="B51" s="15"/>
      <c r="C51" s="13"/>
      <c r="D51" s="19"/>
      <c r="E51" s="19"/>
      <c r="F51" s="19"/>
      <c r="G51" s="19"/>
      <c r="H51" s="19"/>
      <c r="I51" s="13"/>
      <c r="J51" s="20"/>
      <c r="K51" s="20"/>
      <c r="L51" s="21"/>
      <c r="M51" s="21"/>
      <c r="N51" s="13"/>
    </row>
    <row r="52" spans="1:14">
      <c r="A52" s="14">
        <v>49</v>
      </c>
      <c r="B52" s="15"/>
      <c r="C52" s="13"/>
      <c r="D52" s="19"/>
      <c r="E52" s="19"/>
      <c r="F52" s="19"/>
      <c r="G52" s="19"/>
      <c r="H52" s="19"/>
      <c r="I52" s="13"/>
      <c r="J52" s="20"/>
      <c r="K52" s="20"/>
      <c r="L52" s="21"/>
      <c r="M52" s="21"/>
      <c r="N52" s="13"/>
    </row>
    <row r="53" spans="1:14">
      <c r="A53" s="14">
        <v>50</v>
      </c>
      <c r="B53" s="15"/>
      <c r="C53" s="13"/>
      <c r="D53" s="19"/>
      <c r="E53" s="19"/>
      <c r="F53" s="19"/>
      <c r="G53" s="19"/>
      <c r="H53" s="19"/>
      <c r="I53" s="13"/>
      <c r="J53" s="20"/>
      <c r="K53" s="20"/>
      <c r="L53" s="21"/>
      <c r="M53" s="21"/>
      <c r="N53" s="13"/>
    </row>
  </sheetData>
  <mergeCells count="5">
    <mergeCell ref="L2:M2"/>
    <mergeCell ref="D2:E2"/>
    <mergeCell ref="F2:G2"/>
    <mergeCell ref="H2:I2"/>
    <mergeCell ref="J2:K2"/>
  </mergeCells>
  <phoneticPr fontId="12"/>
  <pageMargins left="0.72986111111111118" right="0.39027777777777778" top="0.98402777777777783" bottom="0.59027777777777779" header="0.51180555555555562" footer="0"/>
  <pageSetup paperSize="9" scale="63" firstPageNumber="0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E26" sqref="E26"/>
    </sheetView>
  </sheetViews>
  <sheetFormatPr defaultRowHeight="13.5"/>
  <cols>
    <col min="2" max="2" width="12.875" customWidth="1"/>
    <col min="3" max="3" width="21.625" customWidth="1"/>
    <col min="6" max="6" width="15.375" customWidth="1"/>
  </cols>
  <sheetData>
    <row r="1" spans="1:6" ht="18.75">
      <c r="A1" s="164" t="s">
        <v>337</v>
      </c>
      <c r="C1" s="161"/>
      <c r="D1" s="161"/>
    </row>
    <row r="2" spans="1:6" ht="17.25">
      <c r="B2" s="163" t="s">
        <v>299</v>
      </c>
    </row>
    <row r="3" spans="1:6">
      <c r="B3" s="159" t="s">
        <v>300</v>
      </c>
      <c r="C3" s="159" t="s">
        <v>301</v>
      </c>
      <c r="D3" s="159" t="s">
        <v>302</v>
      </c>
    </row>
    <row r="5" spans="1:6">
      <c r="B5" s="159"/>
    </row>
    <row r="6" spans="1:6">
      <c r="B6" s="159"/>
      <c r="C6" s="159"/>
    </row>
    <row r="7" spans="1:6">
      <c r="B7" s="159"/>
      <c r="C7" s="159"/>
    </row>
    <row r="8" spans="1:6" ht="18.75">
      <c r="A8" s="164" t="s">
        <v>338</v>
      </c>
      <c r="C8" s="161"/>
      <c r="D8" s="161"/>
      <c r="E8" s="161"/>
    </row>
    <row r="9" spans="1:6" ht="17.25">
      <c r="B9" s="163" t="s">
        <v>339</v>
      </c>
    </row>
    <row r="10" spans="1:6">
      <c r="B10" s="159" t="s">
        <v>300</v>
      </c>
      <c r="C10" t="s">
        <v>347</v>
      </c>
      <c r="E10" s="159" t="s">
        <v>370</v>
      </c>
      <c r="F10" t="s">
        <v>351</v>
      </c>
    </row>
    <row r="11" spans="1:6">
      <c r="B11" s="159" t="s">
        <v>342</v>
      </c>
      <c r="C11" t="s">
        <v>357</v>
      </c>
      <c r="E11" s="159" t="s">
        <v>371</v>
      </c>
      <c r="F11" t="s">
        <v>352</v>
      </c>
    </row>
    <row r="12" spans="1:6">
      <c r="B12" s="159" t="s">
        <v>343</v>
      </c>
      <c r="C12" t="s">
        <v>356</v>
      </c>
      <c r="E12" s="159" t="s">
        <v>372</v>
      </c>
      <c r="F12" t="s">
        <v>345</v>
      </c>
    </row>
    <row r="13" spans="1:6">
      <c r="B13" s="159" t="s">
        <v>369</v>
      </c>
      <c r="C13" t="s">
        <v>355</v>
      </c>
    </row>
    <row r="14" spans="1:6">
      <c r="B14" s="159"/>
    </row>
    <row r="15" spans="1:6" ht="17.25">
      <c r="B15" s="163" t="s">
        <v>340</v>
      </c>
    </row>
    <row r="16" spans="1:6">
      <c r="B16" s="159" t="s">
        <v>300</v>
      </c>
      <c r="C16" t="s">
        <v>361</v>
      </c>
    </row>
    <row r="17" spans="2:3">
      <c r="B17" s="159" t="s">
        <v>342</v>
      </c>
      <c r="C17" t="s">
        <v>375</v>
      </c>
    </row>
    <row r="18" spans="2:3">
      <c r="B18" s="159" t="s">
        <v>343</v>
      </c>
      <c r="C18" t="s">
        <v>360</v>
      </c>
    </row>
    <row r="20" spans="2:3" ht="17.25">
      <c r="B20" s="163" t="s">
        <v>341</v>
      </c>
    </row>
    <row r="21" spans="2:3">
      <c r="B21" s="159" t="s">
        <v>300</v>
      </c>
      <c r="C21" t="s">
        <v>367</v>
      </c>
    </row>
    <row r="22" spans="2:3">
      <c r="B22" s="159" t="s">
        <v>342</v>
      </c>
      <c r="C22" t="s">
        <v>366</v>
      </c>
    </row>
    <row r="23" spans="2:3">
      <c r="B23" s="159" t="s">
        <v>343</v>
      </c>
      <c r="C23" t="s">
        <v>376</v>
      </c>
    </row>
    <row r="25" spans="2:3" ht="17.25">
      <c r="B25" s="163" t="s">
        <v>344</v>
      </c>
    </row>
    <row r="26" spans="2:3">
      <c r="B26" s="159" t="s">
        <v>300</v>
      </c>
      <c r="C26" t="s">
        <v>373</v>
      </c>
    </row>
    <row r="27" spans="2:3">
      <c r="B27" s="159" t="s">
        <v>342</v>
      </c>
      <c r="C27" t="s">
        <v>374</v>
      </c>
    </row>
    <row r="28" spans="2:3">
      <c r="B28" s="159" t="s">
        <v>343</v>
      </c>
    </row>
  </sheetData>
  <phoneticPr fontId="1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N253"/>
  <sheetViews>
    <sheetView zoomScaleNormal="100" workbookViewId="0">
      <pane ySplit="3" topLeftCell="A4" activePane="bottomLeft" state="frozen"/>
      <selection activeCell="I253" sqref="I253"/>
      <selection pane="bottomLeft" activeCell="F9" sqref="F9"/>
    </sheetView>
  </sheetViews>
  <sheetFormatPr defaultRowHeight="13.5"/>
  <cols>
    <col min="1" max="1" width="4.125" style="1" customWidth="1"/>
    <col min="2" max="2" width="7.5" style="140" customWidth="1"/>
    <col min="3" max="3" width="24.5" style="141" customWidth="1"/>
    <col min="4" max="4" width="4.5" style="140" customWidth="1"/>
    <col min="5" max="5" width="5.875" style="140" customWidth="1"/>
    <col min="6" max="6" width="25.125" style="142" customWidth="1"/>
    <col min="7" max="7" width="5.5" style="140" customWidth="1"/>
    <col min="8" max="8" width="3.625" style="140" customWidth="1"/>
    <col min="9" max="10" width="3.625" style="143" customWidth="1"/>
    <col min="11" max="11" width="0" style="140" hidden="1" customWidth="1"/>
    <col min="12" max="13" width="0" style="143" hidden="1" customWidth="1"/>
    <col min="14" max="14" width="0" style="140" hidden="1" customWidth="1"/>
    <col min="15" max="15" width="21" style="1" customWidth="1"/>
    <col min="16" max="248" width="9" style="1"/>
    <col min="249" max="16384" width="9" style="121"/>
  </cols>
  <sheetData>
    <row r="1" spans="1:19" ht="31.5" customHeight="1">
      <c r="A1" s="188" t="str">
        <f>データ!A1</f>
        <v>平成３０年度　第３４回鳥取市民レガッタ競漕成績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9" ht="15" customHeight="1" thickBot="1">
      <c r="A2" s="7"/>
      <c r="B2" s="7"/>
      <c r="C2" s="7"/>
      <c r="D2" s="7"/>
      <c r="E2" s="7"/>
      <c r="F2" s="119"/>
      <c r="G2" s="7"/>
      <c r="H2" s="7"/>
      <c r="I2" s="120"/>
      <c r="J2" s="120"/>
      <c r="K2" s="7"/>
      <c r="L2" s="120"/>
      <c r="M2" s="120"/>
      <c r="N2" s="7"/>
      <c r="O2" s="7"/>
    </row>
    <row r="3" spans="1:19" ht="28.35" customHeight="1" thickBot="1">
      <c r="A3" s="95" t="s">
        <v>19</v>
      </c>
      <c r="B3" s="122" t="s">
        <v>283</v>
      </c>
      <c r="C3" s="122" t="s">
        <v>20</v>
      </c>
      <c r="D3" s="123" t="s">
        <v>21</v>
      </c>
      <c r="E3" s="123" t="s">
        <v>22</v>
      </c>
      <c r="F3" s="124" t="s">
        <v>23</v>
      </c>
      <c r="G3" s="123" t="s">
        <v>24</v>
      </c>
      <c r="H3" s="171" t="s">
        <v>25</v>
      </c>
      <c r="I3" s="171"/>
      <c r="J3" s="171"/>
      <c r="K3" s="122" t="s">
        <v>26</v>
      </c>
      <c r="L3" s="125"/>
      <c r="M3" s="125"/>
      <c r="N3" s="122" t="s">
        <v>27</v>
      </c>
      <c r="O3" s="126" t="s">
        <v>282</v>
      </c>
    </row>
    <row r="4" spans="1:19">
      <c r="A4" s="172">
        <v>1</v>
      </c>
      <c r="B4" s="175">
        <f>VLOOKUP($A4,データ!$A$4:$M$53,2)</f>
        <v>0.42708333333333331</v>
      </c>
      <c r="C4" s="178" t="str">
        <f>VLOOKUP($A4,データ!$A$4:$M$53,3)</f>
        <v>男子１部予選Ａ</v>
      </c>
      <c r="D4" s="127">
        <v>1</v>
      </c>
      <c r="E4" s="128">
        <f>VLOOKUP($A4,データ!$A$4:$M$53,4)</f>
        <v>0</v>
      </c>
      <c r="F4" s="117" t="str">
        <f>VLOOKUP($A4,データ!$A$4:$M$53,5)</f>
        <v>水土里ネット・ぷかぷか丸</v>
      </c>
      <c r="G4" s="127">
        <v>1</v>
      </c>
      <c r="H4" s="127">
        <v>3</v>
      </c>
      <c r="I4" s="129">
        <v>18</v>
      </c>
      <c r="J4" s="129">
        <v>2</v>
      </c>
      <c r="K4" s="127"/>
      <c r="L4" s="129"/>
      <c r="M4" s="129"/>
      <c r="N4" s="130"/>
      <c r="O4" s="158"/>
    </row>
    <row r="5" spans="1:19">
      <c r="A5" s="173"/>
      <c r="B5" s="176"/>
      <c r="C5" s="179"/>
      <c r="D5" s="92">
        <v>2</v>
      </c>
      <c r="E5" s="101">
        <f>VLOOKUP($A4,データ!$A$4:$M$53,6)</f>
        <v>0</v>
      </c>
      <c r="F5" s="112" t="str">
        <f>VLOOKUP($A4,データ!$A$4:$M$53,7)</f>
        <v>JDIにんにく</v>
      </c>
      <c r="G5" s="92">
        <v>3</v>
      </c>
      <c r="H5" s="92">
        <v>4</v>
      </c>
      <c r="I5" s="102">
        <v>2</v>
      </c>
      <c r="J5" s="102">
        <v>7</v>
      </c>
      <c r="K5" s="92"/>
      <c r="L5" s="102"/>
      <c r="M5" s="102"/>
      <c r="N5" s="103"/>
      <c r="O5" s="157"/>
      <c r="Q5" s="1">
        <f>H5*60+I5+J5*0.01</f>
        <v>242.07</v>
      </c>
      <c r="R5" s="1">
        <f>RANK(Q5,$Q$4:$Q$21,1)</f>
        <v>9</v>
      </c>
      <c r="S5" s="1">
        <f>R5+4</f>
        <v>13</v>
      </c>
    </row>
    <row r="6" spans="1:19">
      <c r="A6" s="173"/>
      <c r="B6" s="176"/>
      <c r="C6" s="179"/>
      <c r="D6" s="92">
        <v>3</v>
      </c>
      <c r="E6" s="101">
        <f>VLOOKUP($A4,データ!$A$4:$M$53,8)</f>
        <v>0</v>
      </c>
      <c r="F6" s="112" t="str">
        <f>VLOOKUP($A4,データ!$A$4:$M$53,9)</f>
        <v>昴（すばる）</v>
      </c>
      <c r="G6" s="92">
        <v>4</v>
      </c>
      <c r="H6" s="92">
        <v>4</v>
      </c>
      <c r="I6" s="102">
        <v>13</v>
      </c>
      <c r="J6" s="102">
        <v>1</v>
      </c>
      <c r="K6" s="92"/>
      <c r="L6" s="102"/>
      <c r="M6" s="102"/>
      <c r="N6" s="103"/>
      <c r="O6" s="104"/>
      <c r="Q6" s="1">
        <f t="shared" ref="Q6:Q21" si="0">H6*60+I6+J6*0.01</f>
        <v>253.01</v>
      </c>
      <c r="R6" s="1">
        <f t="shared" ref="R6:R21" si="1">RANK(Q6,$Q$4:$Q$21,1)</f>
        <v>10</v>
      </c>
      <c r="S6" s="1">
        <f t="shared" ref="S6:S21" si="2">R6+4</f>
        <v>14</v>
      </c>
    </row>
    <row r="7" spans="1:19">
      <c r="A7" s="173"/>
      <c r="B7" s="176"/>
      <c r="C7" s="179"/>
      <c r="D7" s="92">
        <v>4</v>
      </c>
      <c r="E7" s="101">
        <f>VLOOKUP($A4,データ!$A$4:$M$53,10)</f>
        <v>0</v>
      </c>
      <c r="F7" s="112" t="str">
        <f>VLOOKUP($A4,データ!$A$4:$M$53,11)</f>
        <v>おはん・ちょーえもん</v>
      </c>
      <c r="G7" s="92">
        <v>2</v>
      </c>
      <c r="H7" s="92">
        <v>3</v>
      </c>
      <c r="I7" s="102">
        <v>43</v>
      </c>
      <c r="J7" s="102">
        <v>2</v>
      </c>
      <c r="K7" s="92"/>
      <c r="L7" s="102"/>
      <c r="M7" s="102"/>
      <c r="N7" s="103"/>
      <c r="O7" s="157"/>
      <c r="Q7" s="1">
        <f t="shared" si="0"/>
        <v>223.02</v>
      </c>
      <c r="R7" s="1">
        <f t="shared" si="1"/>
        <v>2</v>
      </c>
      <c r="S7" s="1">
        <f t="shared" si="2"/>
        <v>6</v>
      </c>
    </row>
    <row r="8" spans="1:19" ht="14.25" thickBot="1">
      <c r="A8" s="174"/>
      <c r="B8" s="177"/>
      <c r="C8" s="180"/>
      <c r="D8" s="132">
        <v>5</v>
      </c>
      <c r="E8" s="133">
        <f>VLOOKUP($A4,データ!$A$4:$M$53,12)</f>
        <v>0</v>
      </c>
      <c r="F8" s="134">
        <f>VLOOKUP($A4,データ!$A$4:$M$53,13)</f>
        <v>0</v>
      </c>
      <c r="G8" s="132"/>
      <c r="H8" s="132"/>
      <c r="I8" s="135"/>
      <c r="J8" s="135"/>
      <c r="K8" s="132"/>
      <c r="L8" s="135"/>
      <c r="M8" s="135"/>
      <c r="N8" s="136"/>
      <c r="O8" s="137"/>
    </row>
    <row r="9" spans="1:19">
      <c r="A9" s="181">
        <v>2</v>
      </c>
      <c r="B9" s="183">
        <f>VLOOKUP($A9,データ!$A$4:$M$53,2)</f>
        <v>0.43402777777777773</v>
      </c>
      <c r="C9" s="185" t="str">
        <f>VLOOKUP($A9,データ!$A$4:$M$53,3)</f>
        <v>男子１部予選Ｂ</v>
      </c>
      <c r="D9" s="96">
        <v>1</v>
      </c>
      <c r="E9" s="97">
        <f>VLOOKUP($A9,データ!$A$4:$M$53,4)</f>
        <v>0</v>
      </c>
      <c r="F9" s="111" t="str">
        <f>VLOOKUP($A9,データ!$A$4:$M$53,5)</f>
        <v>49ers（ﾌｫｰﾃｨｰﾅｲﾅｰｽﾞ）</v>
      </c>
      <c r="G9" s="96">
        <v>1</v>
      </c>
      <c r="H9" s="96">
        <v>3</v>
      </c>
      <c r="I9" s="98">
        <v>48</v>
      </c>
      <c r="J9" s="98">
        <v>4</v>
      </c>
      <c r="K9" s="96"/>
      <c r="L9" s="98"/>
      <c r="M9" s="98"/>
      <c r="N9" s="99"/>
      <c r="O9" s="100"/>
      <c r="Q9" s="1">
        <f t="shared" si="0"/>
        <v>228.04</v>
      </c>
      <c r="R9" s="1">
        <f t="shared" si="1"/>
        <v>3</v>
      </c>
      <c r="S9" s="1">
        <f t="shared" si="2"/>
        <v>7</v>
      </c>
    </row>
    <row r="10" spans="1:19">
      <c r="A10" s="173"/>
      <c r="B10" s="176"/>
      <c r="C10" s="179"/>
      <c r="D10" s="92">
        <v>2</v>
      </c>
      <c r="E10" s="101">
        <f>VLOOKUP($A9,データ!$A$4:$M$53,6)</f>
        <v>0</v>
      </c>
      <c r="F10" s="112" t="str">
        <f>VLOOKUP($A9,データ!$A$4:$M$53,7)</f>
        <v>みおちゃんのゾーン３０</v>
      </c>
      <c r="G10" s="92">
        <v>3</v>
      </c>
      <c r="H10" s="92">
        <v>3</v>
      </c>
      <c r="I10" s="102">
        <v>56</v>
      </c>
      <c r="J10" s="102">
        <v>8</v>
      </c>
      <c r="K10" s="92"/>
      <c r="L10" s="102"/>
      <c r="M10" s="102"/>
      <c r="N10" s="103"/>
      <c r="O10" s="104"/>
      <c r="Q10" s="1">
        <f t="shared" si="0"/>
        <v>236.08</v>
      </c>
      <c r="R10" s="1">
        <f t="shared" si="1"/>
        <v>6</v>
      </c>
      <c r="S10" s="1">
        <f t="shared" si="2"/>
        <v>10</v>
      </c>
    </row>
    <row r="11" spans="1:19">
      <c r="A11" s="173"/>
      <c r="B11" s="176"/>
      <c r="C11" s="179"/>
      <c r="D11" s="92">
        <v>3</v>
      </c>
      <c r="E11" s="101">
        <f>VLOOKUP($A9,データ!$A$4:$M$53,8)</f>
        <v>0</v>
      </c>
      <c r="F11" s="112" t="str">
        <f>VLOOKUP($A9,データ!$A$4:$M$53,9)</f>
        <v>東部中小企業青年中央会</v>
      </c>
      <c r="G11" s="92">
        <v>2</v>
      </c>
      <c r="H11" s="92">
        <v>3</v>
      </c>
      <c r="I11" s="102">
        <v>52</v>
      </c>
      <c r="J11" s="102">
        <v>0</v>
      </c>
      <c r="K11" s="92"/>
      <c r="L11" s="102"/>
      <c r="M11" s="102"/>
      <c r="N11" s="103"/>
      <c r="O11" s="157"/>
      <c r="Q11" s="1">
        <f t="shared" si="0"/>
        <v>232</v>
      </c>
      <c r="R11" s="1">
        <f t="shared" si="1"/>
        <v>4</v>
      </c>
      <c r="S11" s="1">
        <f t="shared" si="2"/>
        <v>8</v>
      </c>
    </row>
    <row r="12" spans="1:19">
      <c r="A12" s="173"/>
      <c r="B12" s="176"/>
      <c r="C12" s="179"/>
      <c r="D12" s="92">
        <v>4</v>
      </c>
      <c r="E12" s="101">
        <f>VLOOKUP($A9,データ!$A$4:$M$53,10)</f>
        <v>0</v>
      </c>
      <c r="F12" s="112" t="str">
        <f>VLOOKUP($A9,データ!$A$4:$M$53,11)</f>
        <v>ZeroZero（ゼロゼロ）</v>
      </c>
      <c r="G12" s="92">
        <v>4</v>
      </c>
      <c r="H12" s="92">
        <v>4</v>
      </c>
      <c r="I12" s="102">
        <v>0</v>
      </c>
      <c r="J12" s="165">
        <v>6</v>
      </c>
      <c r="K12" s="92"/>
      <c r="L12" s="102"/>
      <c r="M12" s="102"/>
      <c r="N12" s="103"/>
      <c r="O12" s="104"/>
      <c r="Q12" s="1">
        <f t="shared" si="0"/>
        <v>240.06</v>
      </c>
      <c r="R12" s="1">
        <f t="shared" si="1"/>
        <v>8</v>
      </c>
      <c r="S12" s="1">
        <f t="shared" si="2"/>
        <v>12</v>
      </c>
    </row>
    <row r="13" spans="1:19" ht="14.25" thickBot="1">
      <c r="A13" s="182"/>
      <c r="B13" s="184"/>
      <c r="C13" s="186"/>
      <c r="D13" s="105">
        <v>5</v>
      </c>
      <c r="E13" s="106">
        <f>VLOOKUP($A9,データ!$A$4:$M$53,12)</f>
        <v>0</v>
      </c>
      <c r="F13" s="113">
        <f>VLOOKUP($A9,データ!$A$4:$M$53,13)</f>
        <v>0</v>
      </c>
      <c r="G13" s="105"/>
      <c r="H13" s="105"/>
      <c r="I13" s="107"/>
      <c r="J13" s="107"/>
      <c r="K13" s="105"/>
      <c r="L13" s="107"/>
      <c r="M13" s="107"/>
      <c r="N13" s="108"/>
      <c r="O13" s="109"/>
    </row>
    <row r="14" spans="1:19">
      <c r="A14" s="181">
        <v>3</v>
      </c>
      <c r="B14" s="183">
        <f>VLOOKUP($A14,データ!$A$4:$M$53,2)</f>
        <v>0.44097222222222199</v>
      </c>
      <c r="C14" s="185" t="str">
        <f>VLOOKUP($A14,データ!$A$4:$M$53,3)</f>
        <v>男子１部予選Ｃ</v>
      </c>
      <c r="D14" s="96">
        <v>1</v>
      </c>
      <c r="E14" s="97">
        <f>VLOOKUP($A14,データ!$A$4:$M$53,4)</f>
        <v>0</v>
      </c>
      <c r="F14" s="111" t="str">
        <f>VLOOKUP($A14,データ!$A$4:$M$53,5)</f>
        <v>RUNRUN RENREN</v>
      </c>
      <c r="G14" s="96">
        <v>3</v>
      </c>
      <c r="H14" s="96">
        <v>3</v>
      </c>
      <c r="I14" s="98">
        <v>45</v>
      </c>
      <c r="J14" s="98">
        <v>6</v>
      </c>
      <c r="K14" s="96"/>
      <c r="L14" s="98"/>
      <c r="M14" s="98"/>
      <c r="N14" s="99"/>
      <c r="O14" s="100"/>
    </row>
    <row r="15" spans="1:19">
      <c r="A15" s="173"/>
      <c r="B15" s="176"/>
      <c r="C15" s="179"/>
      <c r="D15" s="92">
        <v>2</v>
      </c>
      <c r="E15" s="101">
        <f>VLOOKUP($A14,データ!$A$4:$M$53,6)</f>
        <v>0</v>
      </c>
      <c r="F15" s="112" t="str">
        <f>VLOOKUP($A14,データ!$A$4:$M$53,7)</f>
        <v>それいけカープ</v>
      </c>
      <c r="G15" s="92">
        <v>1</v>
      </c>
      <c r="H15" s="92">
        <v>3</v>
      </c>
      <c r="I15" s="102">
        <v>34</v>
      </c>
      <c r="J15" s="102">
        <v>3</v>
      </c>
      <c r="K15" s="92"/>
      <c r="L15" s="102"/>
      <c r="M15" s="102"/>
      <c r="N15" s="103"/>
      <c r="O15" s="104"/>
      <c r="Q15" s="1">
        <f t="shared" si="0"/>
        <v>214.03</v>
      </c>
      <c r="R15" s="1">
        <f t="shared" si="1"/>
        <v>1</v>
      </c>
      <c r="S15" s="1">
        <f t="shared" si="2"/>
        <v>5</v>
      </c>
    </row>
    <row r="16" spans="1:19">
      <c r="A16" s="173"/>
      <c r="B16" s="176"/>
      <c r="C16" s="179"/>
      <c r="D16" s="92">
        <v>3</v>
      </c>
      <c r="E16" s="101">
        <f>VLOOKUP($A14,データ!$A$4:$M$53,8)</f>
        <v>0</v>
      </c>
      <c r="F16" s="112" t="str">
        <f>VLOOKUP($A14,データ!$A$4:$M$53,9)</f>
        <v>サンマート</v>
      </c>
      <c r="G16" s="92">
        <v>2</v>
      </c>
      <c r="H16" s="92">
        <v>3</v>
      </c>
      <c r="I16" s="102">
        <v>40</v>
      </c>
      <c r="J16" s="102">
        <v>9</v>
      </c>
      <c r="K16" s="92"/>
      <c r="L16" s="102"/>
      <c r="M16" s="102"/>
      <c r="N16" s="103"/>
      <c r="O16" s="157"/>
    </row>
    <row r="17" spans="1:19">
      <c r="A17" s="173"/>
      <c r="B17" s="176"/>
      <c r="C17" s="179"/>
      <c r="D17" s="92">
        <v>4</v>
      </c>
      <c r="E17" s="101">
        <f>VLOOKUP($A14,データ!$A$4:$M$53,10)</f>
        <v>0</v>
      </c>
      <c r="F17" s="112">
        <f>VLOOKUP($A14,データ!$A$4:$M$53,11)</f>
        <v>0</v>
      </c>
      <c r="G17" s="92"/>
      <c r="H17" s="92"/>
      <c r="I17" s="102"/>
      <c r="J17" s="102"/>
      <c r="K17" s="92"/>
      <c r="L17" s="102"/>
      <c r="M17" s="102"/>
      <c r="N17" s="103"/>
      <c r="O17" s="104"/>
    </row>
    <row r="18" spans="1:19" ht="14.25" thickBot="1">
      <c r="A18" s="182"/>
      <c r="B18" s="184"/>
      <c r="C18" s="186"/>
      <c r="D18" s="105">
        <v>5</v>
      </c>
      <c r="E18" s="106">
        <f>VLOOKUP($A14,データ!$A$4:$M$53,12)</f>
        <v>0</v>
      </c>
      <c r="F18" s="113">
        <f>VLOOKUP($A14,データ!$A$4:$M$53,13)</f>
        <v>0</v>
      </c>
      <c r="G18" s="105"/>
      <c r="H18" s="105"/>
      <c r="I18" s="107"/>
      <c r="J18" s="107"/>
      <c r="K18" s="105"/>
      <c r="L18" s="107"/>
      <c r="M18" s="107"/>
      <c r="N18" s="108"/>
      <c r="O18" s="109"/>
    </row>
    <row r="19" spans="1:19">
      <c r="A19" s="181">
        <v>4</v>
      </c>
      <c r="B19" s="183">
        <f>VLOOKUP($A19,データ!$A$4:$M$53,2)</f>
        <v>0.44791666666666702</v>
      </c>
      <c r="C19" s="185" t="str">
        <f>VLOOKUP($A19,データ!$A$4:$M$53,3)</f>
        <v>男子１部予選Ｄ</v>
      </c>
      <c r="D19" s="96">
        <v>1</v>
      </c>
      <c r="E19" s="97">
        <f>VLOOKUP($A19,データ!$A$4:$M$53,4)</f>
        <v>0</v>
      </c>
      <c r="F19" s="111" t="str">
        <f>VLOOKUP($A19,データ!$A$4:$M$53,5)</f>
        <v>ふにゃんこ倶楽部</v>
      </c>
      <c r="G19" s="96">
        <v>3</v>
      </c>
      <c r="H19" s="96">
        <v>4</v>
      </c>
      <c r="I19" s="98">
        <v>0</v>
      </c>
      <c r="J19" s="98">
        <v>0</v>
      </c>
      <c r="K19" s="96"/>
      <c r="L19" s="98"/>
      <c r="M19" s="98"/>
      <c r="N19" s="99"/>
      <c r="O19" s="100"/>
      <c r="Q19" s="1">
        <f t="shared" si="0"/>
        <v>240</v>
      </c>
      <c r="R19" s="1">
        <f t="shared" si="1"/>
        <v>7</v>
      </c>
      <c r="S19" s="1">
        <f t="shared" si="2"/>
        <v>11</v>
      </c>
    </row>
    <row r="20" spans="1:19">
      <c r="A20" s="173"/>
      <c r="B20" s="176"/>
      <c r="C20" s="179"/>
      <c r="D20" s="92">
        <v>2</v>
      </c>
      <c r="E20" s="101">
        <f>VLOOKUP($A19,データ!$A$4:$M$53,6)</f>
        <v>0</v>
      </c>
      <c r="F20" s="112" t="str">
        <f>VLOOKUP($A19,データ!$A$4:$M$53,7)</f>
        <v>水土里ネット・すいすい丸</v>
      </c>
      <c r="G20" s="92">
        <v>1</v>
      </c>
      <c r="H20" s="92">
        <v>3</v>
      </c>
      <c r="I20" s="102">
        <v>39</v>
      </c>
      <c r="J20" s="102">
        <v>1</v>
      </c>
      <c r="K20" s="92"/>
      <c r="L20" s="102"/>
      <c r="M20" s="102"/>
      <c r="N20" s="103"/>
      <c r="O20" s="104"/>
    </row>
    <row r="21" spans="1:19">
      <c r="A21" s="173"/>
      <c r="B21" s="176"/>
      <c r="C21" s="179"/>
      <c r="D21" s="92">
        <v>3</v>
      </c>
      <c r="E21" s="101">
        <f>VLOOKUP($A19,データ!$A$4:$M$53,8)</f>
        <v>0</v>
      </c>
      <c r="F21" s="112" t="str">
        <f>VLOOKUP($A19,データ!$A$4:$M$53,9)</f>
        <v>こけちゃん'Sフレンズ</v>
      </c>
      <c r="G21" s="92">
        <v>2</v>
      </c>
      <c r="H21" s="92">
        <v>3</v>
      </c>
      <c r="I21" s="102">
        <v>55</v>
      </c>
      <c r="J21" s="102">
        <v>7</v>
      </c>
      <c r="K21" s="92"/>
      <c r="L21" s="102"/>
      <c r="M21" s="102"/>
      <c r="N21" s="103"/>
      <c r="O21" s="104"/>
      <c r="Q21" s="1">
        <f t="shared" si="0"/>
        <v>235.07</v>
      </c>
      <c r="R21" s="1">
        <f t="shared" si="1"/>
        <v>5</v>
      </c>
      <c r="S21" s="1">
        <f t="shared" si="2"/>
        <v>9</v>
      </c>
    </row>
    <row r="22" spans="1:19">
      <c r="A22" s="173"/>
      <c r="B22" s="176"/>
      <c r="C22" s="179"/>
      <c r="D22" s="92">
        <v>4</v>
      </c>
      <c r="E22" s="101">
        <f>VLOOKUP($A19,データ!$A$4:$M$53,10)</f>
        <v>0</v>
      </c>
      <c r="F22" s="112">
        <f>VLOOKUP($A19,データ!$A$4:$M$53,11)</f>
        <v>0</v>
      </c>
      <c r="G22" s="92"/>
      <c r="H22" s="92"/>
      <c r="I22" s="102"/>
      <c r="J22" s="102"/>
      <c r="K22" s="92"/>
      <c r="L22" s="102"/>
      <c r="M22" s="102"/>
      <c r="N22" s="103"/>
      <c r="O22" s="104"/>
    </row>
    <row r="23" spans="1:19" ht="14.25" thickBot="1">
      <c r="A23" s="182"/>
      <c r="B23" s="184"/>
      <c r="C23" s="186"/>
      <c r="D23" s="105">
        <v>5</v>
      </c>
      <c r="E23" s="106">
        <f>VLOOKUP($A19,データ!$A$4:$M$53,12)</f>
        <v>0</v>
      </c>
      <c r="F23" s="113">
        <f>VLOOKUP($A19,データ!$A$4:$M$53,13)</f>
        <v>0</v>
      </c>
      <c r="G23" s="105"/>
      <c r="H23" s="105"/>
      <c r="I23" s="107"/>
      <c r="J23" s="107"/>
      <c r="K23" s="105"/>
      <c r="L23" s="107"/>
      <c r="M23" s="107"/>
      <c r="N23" s="108"/>
      <c r="O23" s="109"/>
    </row>
    <row r="24" spans="1:19">
      <c r="A24" s="172">
        <v>5</v>
      </c>
      <c r="B24" s="175">
        <f>VLOOKUP($A24,データ!$A$4:$M$53,2)</f>
        <v>0.45486111111111099</v>
      </c>
      <c r="C24" s="178" t="str">
        <f>VLOOKUP($A24,データ!$A$4:$M$53,3)</f>
        <v>男子２部予選Ａ</v>
      </c>
      <c r="D24" s="127">
        <v>1</v>
      </c>
      <c r="E24" s="128">
        <f>VLOOKUP($A24,データ!$A$4:$M$53,4)</f>
        <v>0</v>
      </c>
      <c r="F24" s="117" t="str">
        <f>VLOOKUP($A24,データ!$A$4:$M$53,5)</f>
        <v>鳥取東Ｈ１１</v>
      </c>
      <c r="G24" s="127">
        <v>2</v>
      </c>
      <c r="H24" s="127">
        <v>3</v>
      </c>
      <c r="I24" s="129">
        <v>18</v>
      </c>
      <c r="J24" s="129">
        <v>9</v>
      </c>
      <c r="K24" s="127"/>
      <c r="L24" s="129"/>
      <c r="M24" s="129"/>
      <c r="N24" s="130"/>
      <c r="O24" s="131"/>
    </row>
    <row r="25" spans="1:19">
      <c r="A25" s="173"/>
      <c r="B25" s="176"/>
      <c r="C25" s="179"/>
      <c r="D25" s="92">
        <v>2</v>
      </c>
      <c r="E25" s="101">
        <f>VLOOKUP($A24,データ!$A$4:$M$53,6)</f>
        <v>0</v>
      </c>
      <c r="F25" s="112" t="str">
        <f>VLOOKUP($A24,データ!$A$4:$M$53,7)</f>
        <v>レート３９</v>
      </c>
      <c r="G25" s="92">
        <v>1</v>
      </c>
      <c r="H25" s="92">
        <v>3</v>
      </c>
      <c r="I25" s="102">
        <v>13</v>
      </c>
      <c r="J25" s="102">
        <v>4</v>
      </c>
      <c r="K25" s="92"/>
      <c r="L25" s="102"/>
      <c r="M25" s="102"/>
      <c r="N25" s="103"/>
      <c r="O25" s="104"/>
    </row>
    <row r="26" spans="1:19">
      <c r="A26" s="173"/>
      <c r="B26" s="176"/>
      <c r="C26" s="179"/>
      <c r="D26" s="92">
        <v>3</v>
      </c>
      <c r="E26" s="101">
        <f>VLOOKUP($A24,データ!$A$4:$M$53,8)</f>
        <v>0</v>
      </c>
      <c r="F26" s="112" t="str">
        <f>VLOOKUP($A24,データ!$A$4:$M$53,9)</f>
        <v>西工ＯＢ</v>
      </c>
      <c r="G26" s="92">
        <v>3</v>
      </c>
      <c r="H26" s="92">
        <v>3</v>
      </c>
      <c r="I26" s="102">
        <v>28</v>
      </c>
      <c r="J26" s="102">
        <v>8</v>
      </c>
      <c r="K26" s="92"/>
      <c r="L26" s="102"/>
      <c r="M26" s="102"/>
      <c r="N26" s="103"/>
      <c r="O26" s="104"/>
    </row>
    <row r="27" spans="1:19">
      <c r="A27" s="173"/>
      <c r="B27" s="176"/>
      <c r="C27" s="179"/>
      <c r="D27" s="92">
        <v>4</v>
      </c>
      <c r="E27" s="101">
        <f>VLOOKUP($A24,データ!$A$4:$M$53,10)</f>
        <v>0</v>
      </c>
      <c r="F27" s="112">
        <f>VLOOKUP($A24,データ!$A$4:$M$53,11)</f>
        <v>0</v>
      </c>
      <c r="G27" s="92"/>
      <c r="H27" s="92"/>
      <c r="I27" s="102"/>
      <c r="J27" s="102"/>
      <c r="K27" s="92"/>
      <c r="L27" s="102"/>
      <c r="M27" s="102"/>
      <c r="N27" s="103"/>
      <c r="O27" s="104"/>
    </row>
    <row r="28" spans="1:19" ht="14.25" thickBot="1">
      <c r="A28" s="174"/>
      <c r="B28" s="177"/>
      <c r="C28" s="180"/>
      <c r="D28" s="132">
        <v>5</v>
      </c>
      <c r="E28" s="133">
        <f>VLOOKUP($A24,データ!$A$4:$M$53,12)</f>
        <v>0</v>
      </c>
      <c r="F28" s="134">
        <f>VLOOKUP($A24,データ!$A$4:$M$53,13)</f>
        <v>0</v>
      </c>
      <c r="G28" s="132"/>
      <c r="H28" s="132"/>
      <c r="I28" s="135"/>
      <c r="J28" s="135"/>
      <c r="K28" s="132"/>
      <c r="L28" s="135"/>
      <c r="M28" s="135"/>
      <c r="N28" s="136"/>
      <c r="O28" s="137"/>
    </row>
    <row r="29" spans="1:19">
      <c r="A29" s="181">
        <v>6</v>
      </c>
      <c r="B29" s="183">
        <f>VLOOKUP($A29,データ!$A$4:$M$53,2)</f>
        <v>0.46180555555555503</v>
      </c>
      <c r="C29" s="185" t="str">
        <f>VLOOKUP($A29,データ!$A$4:$M$53,3)</f>
        <v>男子２部予選Ｂ</v>
      </c>
      <c r="D29" s="96">
        <v>1</v>
      </c>
      <c r="E29" s="97">
        <f>VLOOKUP($A29,データ!$A$4:$M$53,4)</f>
        <v>0</v>
      </c>
      <c r="F29" s="111" t="str">
        <f>VLOOKUP($A29,データ!$A$4:$M$53,5)</f>
        <v>元祖ティ・アール・シー</v>
      </c>
      <c r="G29" s="96">
        <v>2</v>
      </c>
      <c r="H29" s="96">
        <v>3</v>
      </c>
      <c r="I29" s="98">
        <v>51</v>
      </c>
      <c r="J29" s="98">
        <v>7</v>
      </c>
      <c r="K29" s="96"/>
      <c r="L29" s="98"/>
      <c r="M29" s="98"/>
      <c r="N29" s="99"/>
      <c r="O29" s="100"/>
    </row>
    <row r="30" spans="1:19">
      <c r="A30" s="173"/>
      <c r="B30" s="176"/>
      <c r="C30" s="179"/>
      <c r="D30" s="92">
        <v>2</v>
      </c>
      <c r="E30" s="101">
        <f>VLOOKUP($A29,データ!$A$4:$M$53,6)</f>
        <v>0</v>
      </c>
      <c r="F30" s="112" t="str">
        <f>VLOOKUP($A29,データ!$A$4:$M$53,7)</f>
        <v>それゆけ艇王</v>
      </c>
      <c r="G30" s="92">
        <v>1</v>
      </c>
      <c r="H30" s="92">
        <v>3</v>
      </c>
      <c r="I30" s="102">
        <v>38</v>
      </c>
      <c r="J30" s="102">
        <v>8</v>
      </c>
      <c r="K30" s="92"/>
      <c r="L30" s="102"/>
      <c r="M30" s="102"/>
      <c r="N30" s="103"/>
      <c r="O30" s="104"/>
    </row>
    <row r="31" spans="1:19">
      <c r="A31" s="173"/>
      <c r="B31" s="176"/>
      <c r="C31" s="179"/>
      <c r="D31" s="92">
        <v>3</v>
      </c>
      <c r="E31" s="101">
        <f>VLOOKUP($A29,データ!$A$4:$M$53,8)</f>
        <v>0</v>
      </c>
      <c r="F31" s="112" t="str">
        <f>VLOOKUP($A29,データ!$A$4:$M$53,9)</f>
        <v>極漕会</v>
      </c>
      <c r="G31" s="92">
        <v>3</v>
      </c>
      <c r="H31" s="92">
        <v>3</v>
      </c>
      <c r="I31" s="102">
        <v>54</v>
      </c>
      <c r="J31" s="102">
        <v>4</v>
      </c>
      <c r="K31" s="92"/>
      <c r="L31" s="102"/>
      <c r="M31" s="102"/>
      <c r="N31" s="103"/>
      <c r="O31" s="104"/>
    </row>
    <row r="32" spans="1:19">
      <c r="A32" s="173"/>
      <c r="B32" s="176"/>
      <c r="C32" s="179"/>
      <c r="D32" s="92">
        <v>4</v>
      </c>
      <c r="E32" s="101">
        <f>VLOOKUP($A29,データ!$A$4:$M$53,10)</f>
        <v>0</v>
      </c>
      <c r="F32" s="112">
        <f>VLOOKUP($A29,データ!$A$4:$M$53,11)</f>
        <v>0</v>
      </c>
      <c r="G32" s="92"/>
      <c r="H32" s="92"/>
      <c r="I32" s="102"/>
      <c r="J32" s="102"/>
      <c r="K32" s="92"/>
      <c r="L32" s="102"/>
      <c r="M32" s="102"/>
      <c r="N32" s="103"/>
      <c r="O32" s="104"/>
    </row>
    <row r="33" spans="1:15" ht="14.25" thickBot="1">
      <c r="A33" s="182"/>
      <c r="B33" s="184"/>
      <c r="C33" s="186"/>
      <c r="D33" s="105">
        <v>5</v>
      </c>
      <c r="E33" s="106">
        <f>VLOOKUP($A29,データ!$A$4:$M$53,12)</f>
        <v>0</v>
      </c>
      <c r="F33" s="113">
        <f>VLOOKUP($A29,データ!$A$4:$M$53,13)</f>
        <v>0</v>
      </c>
      <c r="G33" s="105"/>
      <c r="H33" s="105"/>
      <c r="I33" s="107"/>
      <c r="J33" s="107"/>
      <c r="K33" s="105"/>
      <c r="L33" s="107"/>
      <c r="M33" s="107"/>
      <c r="N33" s="108"/>
      <c r="O33" s="109"/>
    </row>
    <row r="34" spans="1:15">
      <c r="A34" s="172">
        <v>7</v>
      </c>
      <c r="B34" s="175">
        <f>VLOOKUP($A34,データ!$A$4:$M$53,2)</f>
        <v>0.46875</v>
      </c>
      <c r="C34" s="178" t="str">
        <f>VLOOKUP($A34,データ!$A$4:$M$53,3)</f>
        <v>女子の部予選Ａ</v>
      </c>
      <c r="D34" s="127">
        <v>1</v>
      </c>
      <c r="E34" s="128">
        <f>VLOOKUP($A34,データ!$A$4:$M$53,4)</f>
        <v>0</v>
      </c>
      <c r="F34" s="117" t="str">
        <f>VLOOKUP($A34,データ!$A$4:$M$53,5)</f>
        <v>ぷちＺero</v>
      </c>
      <c r="G34" s="127">
        <v>2</v>
      </c>
      <c r="H34" s="127">
        <v>4</v>
      </c>
      <c r="I34" s="129">
        <v>35</v>
      </c>
      <c r="J34" s="129">
        <v>2</v>
      </c>
      <c r="K34" s="127"/>
      <c r="L34" s="129"/>
      <c r="M34" s="129"/>
      <c r="N34" s="130"/>
      <c r="O34" s="131"/>
    </row>
    <row r="35" spans="1:15">
      <c r="A35" s="173"/>
      <c r="B35" s="176"/>
      <c r="C35" s="179"/>
      <c r="D35" s="92">
        <v>2</v>
      </c>
      <c r="E35" s="101">
        <f>VLOOKUP($A34,データ!$A$4:$M$53,6)</f>
        <v>0</v>
      </c>
      <c r="F35" s="112" t="str">
        <f>VLOOKUP($A34,データ!$A$4:$M$53,7)</f>
        <v>teamひまわり</v>
      </c>
      <c r="G35" s="92">
        <v>1</v>
      </c>
      <c r="H35" s="92">
        <v>3</v>
      </c>
      <c r="I35" s="102">
        <v>57</v>
      </c>
      <c r="J35" s="102">
        <v>6</v>
      </c>
      <c r="K35" s="92"/>
      <c r="L35" s="102"/>
      <c r="M35" s="102"/>
      <c r="N35" s="103"/>
      <c r="O35" s="104"/>
    </row>
    <row r="36" spans="1:15">
      <c r="A36" s="173"/>
      <c r="B36" s="176"/>
      <c r="C36" s="179"/>
      <c r="D36" s="92">
        <v>3</v>
      </c>
      <c r="E36" s="101">
        <f>VLOOKUP($A34,データ!$A$4:$M$53,8)</f>
        <v>0</v>
      </c>
      <c r="F36" s="112">
        <f>VLOOKUP($A34,データ!$A$4:$M$53,9)</f>
        <v>0</v>
      </c>
      <c r="G36" s="92"/>
      <c r="H36" s="92"/>
      <c r="I36" s="165" t="s">
        <v>364</v>
      </c>
      <c r="J36" s="102"/>
      <c r="K36" s="92"/>
      <c r="L36" s="102"/>
      <c r="M36" s="102"/>
      <c r="N36" s="103"/>
      <c r="O36" s="104"/>
    </row>
    <row r="37" spans="1:15">
      <c r="A37" s="173"/>
      <c r="B37" s="176"/>
      <c r="C37" s="179"/>
      <c r="D37" s="92">
        <v>4</v>
      </c>
      <c r="E37" s="101">
        <f>VLOOKUP($A34,データ!$A$4:$M$53,10)</f>
        <v>0</v>
      </c>
      <c r="F37" s="112">
        <f>VLOOKUP($A34,データ!$A$4:$M$53,11)</f>
        <v>0</v>
      </c>
      <c r="G37" s="92"/>
      <c r="H37" s="92"/>
      <c r="I37" s="102"/>
      <c r="J37" s="102"/>
      <c r="K37" s="92"/>
      <c r="L37" s="102"/>
      <c r="M37" s="102"/>
      <c r="N37" s="103"/>
      <c r="O37" s="157" t="s">
        <v>350</v>
      </c>
    </row>
    <row r="38" spans="1:15" ht="14.25" thickBot="1">
      <c r="A38" s="174"/>
      <c r="B38" s="177"/>
      <c r="C38" s="180"/>
      <c r="D38" s="132">
        <v>5</v>
      </c>
      <c r="E38" s="133">
        <f>VLOOKUP($A34,データ!$A$4:$M$53,12)</f>
        <v>0</v>
      </c>
      <c r="F38" s="134">
        <f>VLOOKUP($A34,データ!$A$4:$M$53,13)</f>
        <v>0</v>
      </c>
      <c r="G38" s="132"/>
      <c r="H38" s="132"/>
      <c r="I38" s="135"/>
      <c r="J38" s="135"/>
      <c r="K38" s="132"/>
      <c r="L38" s="135"/>
      <c r="M38" s="135"/>
      <c r="N38" s="136"/>
      <c r="O38" s="137"/>
    </row>
    <row r="39" spans="1:15">
      <c r="A39" s="181">
        <v>8</v>
      </c>
      <c r="B39" s="183">
        <f>VLOOKUP($A39,データ!$A$4:$M$53,2)</f>
        <v>0.47569444444444398</v>
      </c>
      <c r="C39" s="185" t="str">
        <f>VLOOKUP($A39,データ!$A$4:$M$53,3)</f>
        <v>女子の部予選Ｂ</v>
      </c>
      <c r="D39" s="96">
        <v>1</v>
      </c>
      <c r="E39" s="97">
        <f>VLOOKUP($A39,データ!$A$4:$M$53,4)</f>
        <v>0</v>
      </c>
      <c r="F39" s="111" t="str">
        <f>VLOOKUP($A39,データ!$A$4:$M$53,5)</f>
        <v>颯漕Ａ</v>
      </c>
      <c r="G39" s="96">
        <v>2</v>
      </c>
      <c r="H39" s="96">
        <v>4</v>
      </c>
      <c r="I39" s="98">
        <v>9</v>
      </c>
      <c r="J39" s="98">
        <v>5</v>
      </c>
      <c r="K39" s="96"/>
      <c r="L39" s="98"/>
      <c r="M39" s="98"/>
      <c r="N39" s="99"/>
      <c r="O39" s="100"/>
    </row>
    <row r="40" spans="1:15">
      <c r="A40" s="173"/>
      <c r="B40" s="176"/>
      <c r="C40" s="179"/>
      <c r="D40" s="92">
        <v>2</v>
      </c>
      <c r="E40" s="101">
        <f>VLOOKUP($A39,データ!$A$4:$M$53,6)</f>
        <v>0</v>
      </c>
      <c r="F40" s="112" t="str">
        <f>VLOOKUP($A39,データ!$A$4:$M$53,7)</f>
        <v>ヒメマルマ</v>
      </c>
      <c r="G40" s="92">
        <v>1</v>
      </c>
      <c r="H40" s="92">
        <v>3</v>
      </c>
      <c r="I40" s="102">
        <v>47</v>
      </c>
      <c r="J40" s="102">
        <v>9</v>
      </c>
      <c r="K40" s="92"/>
      <c r="L40" s="102"/>
      <c r="M40" s="102"/>
      <c r="N40" s="103"/>
      <c r="O40" s="104"/>
    </row>
    <row r="41" spans="1:15">
      <c r="A41" s="173"/>
      <c r="B41" s="176"/>
      <c r="C41" s="179"/>
      <c r="D41" s="92">
        <v>3</v>
      </c>
      <c r="E41" s="101">
        <f>VLOOKUP($A39,データ!$A$4:$M$53,8)</f>
        <v>0</v>
      </c>
      <c r="F41" s="112">
        <f>VLOOKUP($A39,データ!$A$4:$M$53,9)</f>
        <v>0</v>
      </c>
      <c r="G41" s="92"/>
      <c r="H41" s="92"/>
      <c r="I41" s="102"/>
      <c r="J41" s="102"/>
      <c r="K41" s="92"/>
      <c r="L41" s="102"/>
      <c r="M41" s="102"/>
      <c r="N41" s="103"/>
      <c r="O41" s="104"/>
    </row>
    <row r="42" spans="1:15">
      <c r="A42" s="173"/>
      <c r="B42" s="176"/>
      <c r="C42" s="179"/>
      <c r="D42" s="92">
        <v>4</v>
      </c>
      <c r="E42" s="101">
        <f>VLOOKUP($A39,データ!$A$4:$M$53,10)</f>
        <v>0</v>
      </c>
      <c r="F42" s="112">
        <f>VLOOKUP($A39,データ!$A$4:$M$53,11)</f>
        <v>0</v>
      </c>
      <c r="G42" s="92"/>
      <c r="H42" s="92"/>
      <c r="I42" s="102"/>
      <c r="J42" s="102"/>
      <c r="K42" s="92"/>
      <c r="L42" s="102"/>
      <c r="M42" s="102"/>
      <c r="N42" s="103"/>
      <c r="O42" s="104"/>
    </row>
    <row r="43" spans="1:15" ht="14.25" thickBot="1">
      <c r="A43" s="182"/>
      <c r="B43" s="184"/>
      <c r="C43" s="186"/>
      <c r="D43" s="105">
        <v>5</v>
      </c>
      <c r="E43" s="106">
        <f>VLOOKUP($A39,データ!$A$4:$M$53,12)</f>
        <v>0</v>
      </c>
      <c r="F43" s="113">
        <f>VLOOKUP($A39,データ!$A$4:$M$53,13)</f>
        <v>0</v>
      </c>
      <c r="G43" s="105"/>
      <c r="H43" s="105"/>
      <c r="I43" s="107"/>
      <c r="J43" s="107"/>
      <c r="K43" s="105"/>
      <c r="L43" s="107"/>
      <c r="M43" s="107"/>
      <c r="N43" s="108"/>
      <c r="O43" s="109"/>
    </row>
    <row r="44" spans="1:15">
      <c r="A44" s="172">
        <v>9</v>
      </c>
      <c r="B44" s="175">
        <f>VLOOKUP($A44,データ!$A$4:$M$53,2)</f>
        <v>0.48263888888888901</v>
      </c>
      <c r="C44" s="178" t="str">
        <f>VLOOKUP($A44,データ!$A$4:$M$53,3)</f>
        <v>ミックスの部（１回戦）</v>
      </c>
      <c r="D44" s="127">
        <v>1</v>
      </c>
      <c r="E44" s="128">
        <f>VLOOKUP($A44,データ!$A$4:$M$53,4)</f>
        <v>0</v>
      </c>
      <c r="F44" s="117" t="str">
        <f>VLOOKUP($A44,データ!$A$4:$M$53,5)</f>
        <v>はるみさん</v>
      </c>
      <c r="G44" s="127">
        <v>1</v>
      </c>
      <c r="H44" s="127">
        <v>4</v>
      </c>
      <c r="I44" s="129">
        <v>15</v>
      </c>
      <c r="J44" s="129">
        <v>0</v>
      </c>
      <c r="K44" s="127"/>
      <c r="L44" s="129"/>
      <c r="M44" s="129"/>
      <c r="N44" s="130"/>
      <c r="O44" s="158"/>
    </row>
    <row r="45" spans="1:15">
      <c r="A45" s="173"/>
      <c r="B45" s="176"/>
      <c r="C45" s="179"/>
      <c r="D45" s="92">
        <v>2</v>
      </c>
      <c r="E45" s="101">
        <f>VLOOKUP($A44,データ!$A$4:$M$53,6)</f>
        <v>0</v>
      </c>
      <c r="F45" s="112" t="str">
        <f>VLOOKUP($A44,データ!$A$4:$M$53,7)</f>
        <v>颯漕Ｂ</v>
      </c>
      <c r="G45" s="92">
        <v>2</v>
      </c>
      <c r="H45" s="92">
        <v>4</v>
      </c>
      <c r="I45" s="102">
        <v>38</v>
      </c>
      <c r="J45" s="102">
        <v>0</v>
      </c>
      <c r="K45" s="92"/>
      <c r="L45" s="102"/>
      <c r="M45" s="102"/>
      <c r="N45" s="103"/>
      <c r="O45" s="157"/>
    </row>
    <row r="46" spans="1:15">
      <c r="A46" s="173"/>
      <c r="B46" s="176"/>
      <c r="C46" s="179"/>
      <c r="D46" s="92">
        <v>3</v>
      </c>
      <c r="E46" s="101">
        <f>VLOOKUP($A44,データ!$A$4:$M$53,8)</f>
        <v>0</v>
      </c>
      <c r="F46" s="112">
        <f>VLOOKUP($A44,データ!$A$4:$M$53,9)</f>
        <v>0</v>
      </c>
      <c r="G46" s="92"/>
      <c r="H46" s="92"/>
      <c r="I46" s="102"/>
      <c r="J46" s="102"/>
      <c r="K46" s="92"/>
      <c r="L46" s="102"/>
      <c r="M46" s="102"/>
      <c r="N46" s="103"/>
      <c r="O46" s="104"/>
    </row>
    <row r="47" spans="1:15">
      <c r="A47" s="173"/>
      <c r="B47" s="176"/>
      <c r="C47" s="179"/>
      <c r="D47" s="92">
        <v>4</v>
      </c>
      <c r="E47" s="101">
        <f>VLOOKUP($A44,データ!$A$4:$M$53,10)</f>
        <v>0</v>
      </c>
      <c r="F47" s="112">
        <f>VLOOKUP($A44,データ!$A$4:$M$53,11)</f>
        <v>0</v>
      </c>
      <c r="G47" s="92"/>
      <c r="H47" s="92"/>
      <c r="I47" s="102"/>
      <c r="J47" s="102"/>
      <c r="K47" s="92"/>
      <c r="L47" s="102"/>
      <c r="M47" s="102"/>
      <c r="N47" s="103"/>
      <c r="O47" s="104"/>
    </row>
    <row r="48" spans="1:15" ht="14.25" thickBot="1">
      <c r="A48" s="174"/>
      <c r="B48" s="177"/>
      <c r="C48" s="180"/>
      <c r="D48" s="132">
        <v>5</v>
      </c>
      <c r="E48" s="133">
        <f>VLOOKUP($A44,データ!$A$4:$M$53,12)</f>
        <v>0</v>
      </c>
      <c r="F48" s="134">
        <f>VLOOKUP($A44,データ!$A$4:$M$53,13)</f>
        <v>0</v>
      </c>
      <c r="G48" s="132"/>
      <c r="H48" s="132"/>
      <c r="I48" s="135"/>
      <c r="J48" s="135"/>
      <c r="K48" s="132"/>
      <c r="L48" s="135"/>
      <c r="M48" s="135"/>
      <c r="N48" s="136"/>
      <c r="O48" s="137"/>
    </row>
    <row r="49" spans="1:15">
      <c r="A49" s="181">
        <v>10</v>
      </c>
      <c r="B49" s="183">
        <f>VLOOKUP($A49,データ!$A$4:$M$53,2)</f>
        <v>0.48958333333333298</v>
      </c>
      <c r="C49" s="185" t="str">
        <f>VLOOKUP($A49,データ!$A$4:$M$53,3)</f>
        <v>男子１部敗復Ａ</v>
      </c>
      <c r="D49" s="96">
        <v>1</v>
      </c>
      <c r="E49" s="97">
        <f>VLOOKUP($A49,データ!$A$4:$M$53,4)</f>
        <v>0</v>
      </c>
      <c r="F49" s="111" t="str">
        <f>VLOOKUP($A49,データ!$A$4:$M$53,5)</f>
        <v>JDIにんにく</v>
      </c>
      <c r="G49" s="96">
        <v>3</v>
      </c>
      <c r="H49" s="96">
        <v>4</v>
      </c>
      <c r="I49" s="98">
        <v>2</v>
      </c>
      <c r="J49" s="98">
        <v>6</v>
      </c>
      <c r="K49" s="96"/>
      <c r="L49" s="98"/>
      <c r="M49" s="98"/>
      <c r="N49" s="99"/>
      <c r="O49" s="100"/>
    </row>
    <row r="50" spans="1:15">
      <c r="A50" s="173"/>
      <c r="B50" s="176"/>
      <c r="C50" s="179"/>
      <c r="D50" s="92">
        <v>2</v>
      </c>
      <c r="E50" s="101">
        <f>VLOOKUP($A49,データ!$A$4:$M$53,6)</f>
        <v>0</v>
      </c>
      <c r="F50" s="112" t="str">
        <f>VLOOKUP($A49,データ!$A$4:$M$53,7)</f>
        <v>RUNRUN RENREN</v>
      </c>
      <c r="G50" s="92">
        <v>2</v>
      </c>
      <c r="H50" s="92">
        <v>3</v>
      </c>
      <c r="I50" s="102">
        <v>54</v>
      </c>
      <c r="J50" s="102">
        <v>0</v>
      </c>
      <c r="K50" s="92"/>
      <c r="L50" s="102"/>
      <c r="M50" s="102"/>
      <c r="N50" s="103"/>
      <c r="O50" s="104"/>
    </row>
    <row r="51" spans="1:15">
      <c r="A51" s="173"/>
      <c r="B51" s="176"/>
      <c r="C51" s="179"/>
      <c r="D51" s="92">
        <v>3</v>
      </c>
      <c r="E51" s="101">
        <f>VLOOKUP($A49,データ!$A$4:$M$53,8)</f>
        <v>0</v>
      </c>
      <c r="F51" s="112" t="str">
        <f>VLOOKUP($A49,データ!$A$4:$M$53,9)</f>
        <v>ZeroZero（ゼロゼロ）</v>
      </c>
      <c r="G51" s="92">
        <v>1</v>
      </c>
      <c r="H51" s="92">
        <v>3</v>
      </c>
      <c r="I51" s="102">
        <v>40</v>
      </c>
      <c r="J51" s="102">
        <v>2</v>
      </c>
      <c r="K51" s="92"/>
      <c r="L51" s="102"/>
      <c r="M51" s="102"/>
      <c r="N51" s="103"/>
      <c r="O51" s="104"/>
    </row>
    <row r="52" spans="1:15">
      <c r="A52" s="173"/>
      <c r="B52" s="176"/>
      <c r="C52" s="179"/>
      <c r="D52" s="92">
        <v>4</v>
      </c>
      <c r="E52" s="101">
        <f>VLOOKUP($A49,データ!$A$4:$M$53,10)</f>
        <v>0</v>
      </c>
      <c r="F52" s="112">
        <f>VLOOKUP($A49,データ!$A$4:$M$53,11)</f>
        <v>0</v>
      </c>
      <c r="G52" s="92"/>
      <c r="H52" s="92"/>
      <c r="I52" s="102"/>
      <c r="J52" s="102"/>
      <c r="K52" s="92"/>
      <c r="L52" s="102"/>
      <c r="M52" s="102"/>
      <c r="N52" s="103"/>
      <c r="O52" s="104"/>
    </row>
    <row r="53" spans="1:15" ht="14.25" thickBot="1">
      <c r="A53" s="182"/>
      <c r="B53" s="184"/>
      <c r="C53" s="186"/>
      <c r="D53" s="105">
        <v>5</v>
      </c>
      <c r="E53" s="106">
        <f>VLOOKUP($A49,データ!$A$4:$M$53,12)</f>
        <v>0</v>
      </c>
      <c r="F53" s="113">
        <f>VLOOKUP($A49,データ!$A$4:$M$53,13)</f>
        <v>0</v>
      </c>
      <c r="G53" s="105"/>
      <c r="H53" s="105"/>
      <c r="I53" s="107"/>
      <c r="J53" s="107"/>
      <c r="K53" s="105"/>
      <c r="L53" s="107"/>
      <c r="M53" s="107"/>
      <c r="N53" s="108"/>
      <c r="O53" s="109"/>
    </row>
    <row r="54" spans="1:15">
      <c r="A54" s="181">
        <v>11</v>
      </c>
      <c r="B54" s="183">
        <f>VLOOKUP($A54,データ!$A$4:$M$53,2)</f>
        <v>0.49652777777777801</v>
      </c>
      <c r="C54" s="185" t="str">
        <f>VLOOKUP($A54,データ!$A$4:$M$53,3)</f>
        <v>男子１部敗復Ｂ</v>
      </c>
      <c r="D54" s="96">
        <v>1</v>
      </c>
      <c r="E54" s="97">
        <f>VLOOKUP($A54,データ!$A$4:$M$53,4)</f>
        <v>0</v>
      </c>
      <c r="F54" s="112" t="str">
        <f>VLOOKUP($A54,データ!$A$4:$M$53,5)</f>
        <v>昴（すばる）</v>
      </c>
      <c r="G54" s="96">
        <v>1</v>
      </c>
      <c r="H54" s="96">
        <v>3</v>
      </c>
      <c r="I54" s="98">
        <v>51</v>
      </c>
      <c r="J54" s="98">
        <v>4</v>
      </c>
      <c r="K54" s="96"/>
      <c r="L54" s="98"/>
      <c r="M54" s="98"/>
      <c r="N54" s="99"/>
      <c r="O54" s="100"/>
    </row>
    <row r="55" spans="1:15">
      <c r="A55" s="173"/>
      <c r="B55" s="176"/>
      <c r="C55" s="179"/>
      <c r="D55" s="92">
        <v>2</v>
      </c>
      <c r="E55" s="101">
        <f>VLOOKUP($A54,データ!$A$4:$M$53,6)</f>
        <v>0</v>
      </c>
      <c r="F55" s="112" t="str">
        <f>VLOOKUP($A54,データ!$A$4:$M$53,7)</f>
        <v>みおちゃんのゾーン３０</v>
      </c>
      <c r="G55" s="92">
        <v>3</v>
      </c>
      <c r="H55" s="92">
        <v>4</v>
      </c>
      <c r="I55" s="102">
        <v>18</v>
      </c>
      <c r="J55" s="102">
        <v>0</v>
      </c>
      <c r="K55" s="92"/>
      <c r="L55" s="102"/>
      <c r="M55" s="102"/>
      <c r="N55" s="103"/>
      <c r="O55" s="104"/>
    </row>
    <row r="56" spans="1:15">
      <c r="A56" s="173"/>
      <c r="B56" s="176"/>
      <c r="C56" s="179"/>
      <c r="D56" s="92">
        <v>3</v>
      </c>
      <c r="E56" s="101">
        <f>VLOOKUP($A54,データ!$A$4:$M$53,8)</f>
        <v>0</v>
      </c>
      <c r="F56" s="112" t="str">
        <f>VLOOKUP($A54,データ!$A$4:$M$53,9)</f>
        <v>ふにゃんこ倶楽部</v>
      </c>
      <c r="G56" s="92">
        <v>2</v>
      </c>
      <c r="H56" s="92">
        <v>3</v>
      </c>
      <c r="I56" s="102">
        <v>56</v>
      </c>
      <c r="J56" s="102">
        <v>9</v>
      </c>
      <c r="K56" s="92"/>
      <c r="L56" s="102"/>
      <c r="M56" s="102"/>
      <c r="N56" s="103"/>
      <c r="O56" s="104"/>
    </row>
    <row r="57" spans="1:15">
      <c r="A57" s="173"/>
      <c r="B57" s="176"/>
      <c r="C57" s="179"/>
      <c r="D57" s="92">
        <v>4</v>
      </c>
      <c r="E57" s="101">
        <f>VLOOKUP($A54,データ!$A$4:$M$53,10)</f>
        <v>0</v>
      </c>
      <c r="F57" s="112">
        <f>VLOOKUP($A54,データ!$A$4:$M$53,11)</f>
        <v>0</v>
      </c>
      <c r="G57" s="92"/>
      <c r="H57" s="92"/>
      <c r="I57" s="102"/>
      <c r="J57" s="102"/>
      <c r="K57" s="92"/>
      <c r="L57" s="102"/>
      <c r="M57" s="102"/>
      <c r="N57" s="103"/>
      <c r="O57" s="104"/>
    </row>
    <row r="58" spans="1:15" ht="14.25" thickBot="1">
      <c r="A58" s="182"/>
      <c r="B58" s="184"/>
      <c r="C58" s="186"/>
      <c r="D58" s="105">
        <v>5</v>
      </c>
      <c r="E58" s="106">
        <f>VLOOKUP($A54,データ!$A$4:$M$53,12)</f>
        <v>0</v>
      </c>
      <c r="F58" s="112">
        <f>VLOOKUP($A54,データ!$A$4:$M$53,13)</f>
        <v>0</v>
      </c>
      <c r="G58" s="105"/>
      <c r="H58" s="105"/>
      <c r="I58" s="107"/>
      <c r="J58" s="107"/>
      <c r="K58" s="105"/>
      <c r="L58" s="107"/>
      <c r="M58" s="107"/>
      <c r="N58" s="108"/>
      <c r="O58" s="109"/>
    </row>
    <row r="59" spans="1:15" ht="13.5" customHeight="1">
      <c r="A59" s="181">
        <v>12</v>
      </c>
      <c r="B59" s="183">
        <f>VLOOKUP($A59,データ!$A$4:$M$53,2)</f>
        <v>0.50347222222222199</v>
      </c>
      <c r="C59" s="185" t="str">
        <f>VLOOKUP($A59,データ!$A$4:$M$53,3)</f>
        <v>男子２部敗復</v>
      </c>
      <c r="D59" s="96">
        <v>1</v>
      </c>
      <c r="E59" s="97">
        <f>VLOOKUP($A59,データ!$A$4:$M$53,4)</f>
        <v>0</v>
      </c>
      <c r="F59" s="111" t="str">
        <f>VLOOKUP($A59,データ!$A$4:$M$53,5)</f>
        <v>極漕会</v>
      </c>
      <c r="G59" s="96">
        <v>3</v>
      </c>
      <c r="H59" s="96">
        <v>3</v>
      </c>
      <c r="I59" s="98">
        <v>40</v>
      </c>
      <c r="J59" s="98">
        <v>5</v>
      </c>
      <c r="K59" s="96"/>
      <c r="L59" s="98"/>
      <c r="M59" s="98"/>
      <c r="N59" s="99"/>
      <c r="O59" s="100"/>
    </row>
    <row r="60" spans="1:15" ht="13.5" customHeight="1">
      <c r="A60" s="173"/>
      <c r="B60" s="176"/>
      <c r="C60" s="179"/>
      <c r="D60" s="92">
        <v>2</v>
      </c>
      <c r="E60" s="101">
        <f>VLOOKUP($A59,データ!$A$4:$M$53,6)</f>
        <v>0</v>
      </c>
      <c r="F60" s="112" t="str">
        <f>VLOOKUP($A59,データ!$A$4:$M$53,7)</f>
        <v>鳥取東Ｈ１１</v>
      </c>
      <c r="G60" s="92">
        <v>2</v>
      </c>
      <c r="H60" s="92">
        <v>3</v>
      </c>
      <c r="I60" s="102">
        <v>22</v>
      </c>
      <c r="J60" s="102">
        <v>6</v>
      </c>
      <c r="K60" s="92"/>
      <c r="L60" s="102"/>
      <c r="M60" s="102"/>
      <c r="N60" s="103"/>
      <c r="O60" s="104"/>
    </row>
    <row r="61" spans="1:15" ht="13.5" customHeight="1">
      <c r="A61" s="173"/>
      <c r="B61" s="176"/>
      <c r="C61" s="179"/>
      <c r="D61" s="92">
        <v>3</v>
      </c>
      <c r="E61" s="101">
        <f>VLOOKUP($A59,データ!$A$4:$M$53,8)</f>
        <v>0</v>
      </c>
      <c r="F61" s="112" t="str">
        <f>VLOOKUP($A59,データ!$A$4:$M$53,9)</f>
        <v>元祖ティ・アール・シー</v>
      </c>
      <c r="G61" s="92">
        <v>4</v>
      </c>
      <c r="H61" s="92">
        <v>3</v>
      </c>
      <c r="I61" s="102">
        <v>45</v>
      </c>
      <c r="J61" s="102">
        <v>0</v>
      </c>
      <c r="K61" s="92"/>
      <c r="L61" s="102"/>
      <c r="M61" s="102"/>
      <c r="N61" s="103"/>
      <c r="O61" s="104"/>
    </row>
    <row r="62" spans="1:15" ht="13.5" customHeight="1">
      <c r="A62" s="173"/>
      <c r="B62" s="176"/>
      <c r="C62" s="179"/>
      <c r="D62" s="92">
        <v>4</v>
      </c>
      <c r="E62" s="101">
        <f>VLOOKUP($A59,データ!$A$4:$M$53,10)</f>
        <v>0</v>
      </c>
      <c r="F62" s="116" t="str">
        <f>VLOOKUP($A59,データ!$A$4:$M$53,11)</f>
        <v>西工ＯＢ</v>
      </c>
      <c r="G62" s="92">
        <v>1</v>
      </c>
      <c r="H62" s="92">
        <v>3</v>
      </c>
      <c r="I62" s="102">
        <v>21</v>
      </c>
      <c r="J62" s="102">
        <v>8</v>
      </c>
      <c r="K62" s="92"/>
      <c r="L62" s="102"/>
      <c r="M62" s="102"/>
      <c r="N62" s="103"/>
      <c r="O62" s="104"/>
    </row>
    <row r="63" spans="1:15" ht="14.25" customHeight="1" thickBot="1">
      <c r="A63" s="182"/>
      <c r="B63" s="184"/>
      <c r="C63" s="186"/>
      <c r="D63" s="105">
        <v>5</v>
      </c>
      <c r="E63" s="106">
        <f>VLOOKUP($A59,データ!$A$4:$M$53,12)</f>
        <v>0</v>
      </c>
      <c r="F63" s="113">
        <f>VLOOKUP($A59,データ!$A$4:$M$53,13)</f>
        <v>0</v>
      </c>
      <c r="G63" s="105"/>
      <c r="H63" s="105"/>
      <c r="I63" s="107"/>
      <c r="J63" s="107"/>
      <c r="K63" s="105"/>
      <c r="L63" s="107"/>
      <c r="M63" s="107"/>
      <c r="N63" s="108"/>
      <c r="O63" s="109"/>
    </row>
    <row r="64" spans="1:15" ht="13.5" customHeight="1">
      <c r="A64" s="181">
        <v>13</v>
      </c>
      <c r="B64" s="183">
        <f>VLOOKUP($A64,データ!$A$4:$M$53,2)</f>
        <v>0.51041666666666596</v>
      </c>
      <c r="C64" s="185" t="str">
        <f>VLOOKUP($A64,データ!$A$4:$M$53,3)</f>
        <v>女子の部（敗復）</v>
      </c>
      <c r="D64" s="96">
        <v>1</v>
      </c>
      <c r="E64" s="97">
        <f>VLOOKUP($A64,データ!$A$4:$M$53,4)</f>
        <v>0</v>
      </c>
      <c r="F64" s="111" t="str">
        <f>VLOOKUP($A64,データ!$A$4:$M$53,5)</f>
        <v>ぷちＺero</v>
      </c>
      <c r="G64" s="96">
        <v>2</v>
      </c>
      <c r="H64" s="96">
        <v>4</v>
      </c>
      <c r="I64" s="98">
        <v>23</v>
      </c>
      <c r="J64" s="98">
        <v>8</v>
      </c>
      <c r="K64" s="96"/>
      <c r="L64" s="98"/>
      <c r="M64" s="98"/>
      <c r="N64" s="99"/>
      <c r="O64" s="160"/>
    </row>
    <row r="65" spans="1:15" ht="13.5" customHeight="1">
      <c r="A65" s="173"/>
      <c r="B65" s="176"/>
      <c r="C65" s="179"/>
      <c r="D65" s="92">
        <v>2</v>
      </c>
      <c r="E65" s="101">
        <f>VLOOKUP($A64,データ!$A$4:$M$53,6)</f>
        <v>0</v>
      </c>
      <c r="F65" s="112" t="str">
        <f>VLOOKUP($A64,データ!$A$4:$M$53,7)</f>
        <v>颯漕Ａ</v>
      </c>
      <c r="G65" s="92">
        <v>1</v>
      </c>
      <c r="H65" s="92">
        <v>4</v>
      </c>
      <c r="I65" s="102">
        <v>17</v>
      </c>
      <c r="J65" s="102">
        <v>0</v>
      </c>
      <c r="K65" s="92"/>
      <c r="L65" s="102"/>
      <c r="M65" s="102"/>
      <c r="N65" s="103"/>
      <c r="O65" s="157"/>
    </row>
    <row r="66" spans="1:15" ht="13.5" customHeight="1">
      <c r="A66" s="173"/>
      <c r="B66" s="176"/>
      <c r="C66" s="179"/>
      <c r="D66" s="92">
        <v>3</v>
      </c>
      <c r="E66" s="101">
        <f>VLOOKUP($A64,データ!$A$4:$M$53,8)</f>
        <v>0</v>
      </c>
      <c r="F66" s="112">
        <f>VLOOKUP($A64,データ!$A$4:$M$53,9)</f>
        <v>0</v>
      </c>
      <c r="G66" s="92"/>
      <c r="H66" s="92"/>
      <c r="I66" s="102"/>
      <c r="J66" s="102"/>
      <c r="K66" s="92"/>
      <c r="L66" s="102"/>
      <c r="M66" s="102"/>
      <c r="N66" s="103"/>
      <c r="O66" s="157"/>
    </row>
    <row r="67" spans="1:15" ht="13.5" customHeight="1">
      <c r="A67" s="173"/>
      <c r="B67" s="176"/>
      <c r="C67" s="179"/>
      <c r="D67" s="92">
        <v>4</v>
      </c>
      <c r="E67" s="101">
        <f>VLOOKUP($A64,データ!$A$4:$M$53,10)</f>
        <v>0</v>
      </c>
      <c r="F67" s="112">
        <f>VLOOKUP($A64,データ!$A$4:$M$53,11)</f>
        <v>0</v>
      </c>
      <c r="G67" s="92"/>
      <c r="H67" s="92"/>
      <c r="I67" s="102"/>
      <c r="J67" s="102"/>
      <c r="K67" s="92"/>
      <c r="L67" s="102"/>
      <c r="M67" s="102"/>
      <c r="N67" s="103"/>
      <c r="O67" s="104"/>
    </row>
    <row r="68" spans="1:15" ht="13.5" customHeight="1" thickBot="1">
      <c r="A68" s="182"/>
      <c r="B68" s="184"/>
      <c r="C68" s="186"/>
      <c r="D68" s="105">
        <v>5</v>
      </c>
      <c r="E68" s="106">
        <f>VLOOKUP($A64,データ!$A$4:$M$53,12)</f>
        <v>0</v>
      </c>
      <c r="F68" s="113">
        <f>VLOOKUP($A64,データ!$A$4:$M$53,13)</f>
        <v>0</v>
      </c>
      <c r="G68" s="105"/>
      <c r="H68" s="105"/>
      <c r="I68" s="107"/>
      <c r="J68" s="107"/>
      <c r="K68" s="105"/>
      <c r="L68" s="107"/>
      <c r="M68" s="107"/>
      <c r="N68" s="108"/>
      <c r="O68" s="109"/>
    </row>
    <row r="69" spans="1:15" ht="13.5" customHeight="1">
      <c r="A69" s="181">
        <v>14</v>
      </c>
      <c r="B69" s="183">
        <f>VLOOKUP($A69,データ!$A$4:$M$53,2)</f>
        <v>0.54166666666666663</v>
      </c>
      <c r="C69" s="185" t="str">
        <f>VLOOKUP($A69,データ!$A$4:$M$53,3)</f>
        <v>男子１部準決勝Ａ</v>
      </c>
      <c r="D69" s="96">
        <v>1</v>
      </c>
      <c r="E69" s="97">
        <f>VLOOKUP($A69,データ!$A$4:$M$53,4)</f>
        <v>0</v>
      </c>
      <c r="F69" s="112" t="str">
        <f>VLOOKUP($A69,データ!$A$4:$M$53,5)</f>
        <v>こけちゃん'Sフレンズ</v>
      </c>
      <c r="G69" s="96">
        <v>2</v>
      </c>
      <c r="H69" s="96">
        <v>4</v>
      </c>
      <c r="I69" s="98">
        <v>24</v>
      </c>
      <c r="J69" s="98">
        <v>3</v>
      </c>
      <c r="K69" s="96"/>
      <c r="L69" s="98"/>
      <c r="M69" s="98"/>
      <c r="N69" s="99"/>
      <c r="O69" s="100"/>
    </row>
    <row r="70" spans="1:15" ht="13.5" customHeight="1">
      <c r="A70" s="173"/>
      <c r="B70" s="176"/>
      <c r="C70" s="179"/>
      <c r="D70" s="92">
        <v>2</v>
      </c>
      <c r="E70" s="101">
        <f>VLOOKUP($A69,データ!$A$4:$M$53,6)</f>
        <v>0</v>
      </c>
      <c r="F70" s="112" t="str">
        <f>VLOOKUP($A69,データ!$A$4:$M$53,7)</f>
        <v>水土里ネット・ぷかぷか丸</v>
      </c>
      <c r="G70" s="92">
        <v>1</v>
      </c>
      <c r="H70" s="92">
        <v>3</v>
      </c>
      <c r="I70" s="102">
        <v>18</v>
      </c>
      <c r="J70" s="102">
        <v>0</v>
      </c>
      <c r="K70" s="92"/>
      <c r="L70" s="102"/>
      <c r="M70" s="102"/>
      <c r="N70" s="103"/>
      <c r="O70" s="104"/>
    </row>
    <row r="71" spans="1:15" ht="13.5" customHeight="1">
      <c r="A71" s="173"/>
      <c r="B71" s="176"/>
      <c r="C71" s="179"/>
      <c r="D71" s="92">
        <v>3</v>
      </c>
      <c r="E71" s="101">
        <f>VLOOKUP($A69,データ!$A$4:$M$53,8)</f>
        <v>0</v>
      </c>
      <c r="F71" s="112" t="str">
        <f>VLOOKUP($A69,データ!$A$4:$M$53,9)</f>
        <v>ZeroZero（ゼロゼロ）</v>
      </c>
      <c r="G71" s="92">
        <v>3</v>
      </c>
      <c r="H71" s="92">
        <v>3</v>
      </c>
      <c r="I71" s="102">
        <v>34</v>
      </c>
      <c r="J71" s="102">
        <v>4</v>
      </c>
      <c r="K71" s="92"/>
      <c r="L71" s="102"/>
      <c r="M71" s="102"/>
      <c r="N71" s="103"/>
      <c r="O71" s="104"/>
    </row>
    <row r="72" spans="1:15" ht="13.5" customHeight="1">
      <c r="A72" s="173"/>
      <c r="B72" s="176"/>
      <c r="C72" s="179"/>
      <c r="D72" s="92">
        <v>4</v>
      </c>
      <c r="E72" s="101">
        <f>VLOOKUP($A69,データ!$A$4:$M$53,10)</f>
        <v>0</v>
      </c>
      <c r="F72" s="112">
        <f>VLOOKUP($A69,データ!$A$4:$M$53,11)</f>
        <v>0</v>
      </c>
      <c r="G72" s="92"/>
      <c r="H72" s="92"/>
      <c r="I72" s="102"/>
      <c r="J72" s="102"/>
      <c r="K72" s="92"/>
      <c r="L72" s="102"/>
      <c r="M72" s="102"/>
      <c r="N72" s="103"/>
      <c r="O72" s="104"/>
    </row>
    <row r="73" spans="1:15" ht="13.5" customHeight="1" thickBot="1">
      <c r="A73" s="182"/>
      <c r="B73" s="184"/>
      <c r="C73" s="186"/>
      <c r="D73" s="105">
        <v>5</v>
      </c>
      <c r="E73" s="106">
        <f>VLOOKUP($A69,データ!$A$4:$M$53,12)</f>
        <v>0</v>
      </c>
      <c r="F73" s="113">
        <f>VLOOKUP($A69,データ!$A$4:$M$53,13)</f>
        <v>0</v>
      </c>
      <c r="G73" s="105"/>
      <c r="H73" s="105"/>
      <c r="I73" s="107"/>
      <c r="J73" s="107"/>
      <c r="K73" s="105"/>
      <c r="L73" s="107"/>
      <c r="M73" s="107"/>
      <c r="N73" s="108"/>
      <c r="O73" s="109"/>
    </row>
    <row r="74" spans="1:15" ht="13.5" customHeight="1">
      <c r="A74" s="181">
        <v>15</v>
      </c>
      <c r="B74" s="183">
        <f>VLOOKUP($A74,データ!$A$4:$M$53,2)</f>
        <v>0.54861111111111105</v>
      </c>
      <c r="C74" s="185" t="str">
        <f>VLOOKUP($A74,データ!$A$4:$M$53,3)</f>
        <v>男子１部準決勝Ｂ</v>
      </c>
      <c r="D74" s="96">
        <v>1</v>
      </c>
      <c r="E74" s="97">
        <f>VLOOKUP($A74,データ!$A$4:$M$53,4)</f>
        <v>0</v>
      </c>
      <c r="F74" s="111" t="str">
        <f>VLOOKUP($A74,データ!$A$4:$M$53,5)</f>
        <v>サンマート</v>
      </c>
      <c r="G74" s="96">
        <v>1</v>
      </c>
      <c r="H74" s="96">
        <v>3</v>
      </c>
      <c r="I74" s="98">
        <v>42</v>
      </c>
      <c r="J74" s="98">
        <v>7</v>
      </c>
      <c r="K74" s="96"/>
      <c r="L74" s="98"/>
      <c r="M74" s="98"/>
      <c r="N74" s="99"/>
      <c r="O74" s="100"/>
    </row>
    <row r="75" spans="1:15" ht="13.5" customHeight="1">
      <c r="A75" s="173"/>
      <c r="B75" s="176"/>
      <c r="C75" s="179"/>
      <c r="D75" s="92">
        <v>2</v>
      </c>
      <c r="E75" s="101">
        <f>VLOOKUP($A74,データ!$A$4:$M$53,6)</f>
        <v>0</v>
      </c>
      <c r="F75" s="112" t="str">
        <f>VLOOKUP($A74,データ!$A$4:$M$53,7)</f>
        <v>49ers（ﾌｫｰﾃｨｰﾅｲﾅｰｽﾞ）</v>
      </c>
      <c r="G75" s="92">
        <v>3</v>
      </c>
      <c r="H75" s="92">
        <v>3</v>
      </c>
      <c r="I75" s="102">
        <v>57</v>
      </c>
      <c r="J75" s="102">
        <v>3</v>
      </c>
      <c r="K75" s="92"/>
      <c r="L75" s="102"/>
      <c r="M75" s="102"/>
      <c r="N75" s="103"/>
      <c r="O75" s="104"/>
    </row>
    <row r="76" spans="1:15" ht="13.5" customHeight="1">
      <c r="A76" s="173"/>
      <c r="B76" s="176"/>
      <c r="C76" s="179"/>
      <c r="D76" s="92">
        <v>3</v>
      </c>
      <c r="E76" s="101">
        <f>VLOOKUP($A74,データ!$A$4:$M$53,8)</f>
        <v>0</v>
      </c>
      <c r="F76" s="112" t="str">
        <f>VLOOKUP($A74,データ!$A$4:$M$53,9)</f>
        <v>ふにゃんこ倶楽部</v>
      </c>
      <c r="G76" s="92">
        <v>2</v>
      </c>
      <c r="H76" s="92">
        <v>3</v>
      </c>
      <c r="I76" s="102">
        <v>52</v>
      </c>
      <c r="J76" s="102">
        <v>1</v>
      </c>
      <c r="K76" s="92"/>
      <c r="L76" s="102"/>
      <c r="M76" s="102"/>
      <c r="N76" s="103"/>
      <c r="O76" s="104"/>
    </row>
    <row r="77" spans="1:15" ht="13.5" customHeight="1">
      <c r="A77" s="173"/>
      <c r="B77" s="176"/>
      <c r="C77" s="179"/>
      <c r="D77" s="92">
        <v>4</v>
      </c>
      <c r="E77" s="101">
        <f>VLOOKUP($A74,データ!$A$4:$M$53,10)</f>
        <v>0</v>
      </c>
      <c r="F77" s="112">
        <f>VLOOKUP($A74,データ!$A$4:$M$53,11)</f>
        <v>0</v>
      </c>
      <c r="G77" s="92"/>
      <c r="H77" s="92"/>
      <c r="I77" s="102"/>
      <c r="J77" s="102"/>
      <c r="K77" s="92"/>
      <c r="L77" s="102"/>
      <c r="M77" s="102"/>
      <c r="N77" s="103"/>
      <c r="O77" s="104"/>
    </row>
    <row r="78" spans="1:15" ht="13.5" customHeight="1" thickBot="1">
      <c r="A78" s="182"/>
      <c r="B78" s="184"/>
      <c r="C78" s="186"/>
      <c r="D78" s="105">
        <v>5</v>
      </c>
      <c r="E78" s="106">
        <f>VLOOKUP($A74,データ!$A$4:$M$53,12)</f>
        <v>0</v>
      </c>
      <c r="F78" s="113">
        <f>VLOOKUP($A74,データ!$A$4:$M$53,13)</f>
        <v>0</v>
      </c>
      <c r="G78" s="105"/>
      <c r="H78" s="105"/>
      <c r="I78" s="107"/>
      <c r="J78" s="107"/>
      <c r="K78" s="105"/>
      <c r="L78" s="107"/>
      <c r="M78" s="107"/>
      <c r="N78" s="108"/>
      <c r="O78" s="109"/>
    </row>
    <row r="79" spans="1:15" ht="13.5" customHeight="1">
      <c r="A79" s="181">
        <v>16</v>
      </c>
      <c r="B79" s="183">
        <f>VLOOKUP($A79,データ!$A$4:$M$53,2)</f>
        <v>0.55555555555555503</v>
      </c>
      <c r="C79" s="185" t="str">
        <f>VLOOKUP($A79,データ!$A$4:$M$53,3)</f>
        <v>男子１部準決勝Ｃ</v>
      </c>
      <c r="D79" s="96">
        <v>1</v>
      </c>
      <c r="E79" s="97">
        <f>VLOOKUP($A79,データ!$A$4:$M$53,4)</f>
        <v>0</v>
      </c>
      <c r="F79" s="111" t="str">
        <f>VLOOKUP($A79,データ!$A$4:$M$53,5)</f>
        <v>東部中小企業青年中央会</v>
      </c>
      <c r="G79" s="96">
        <v>3</v>
      </c>
      <c r="H79" s="96">
        <v>3</v>
      </c>
      <c r="I79" s="98">
        <v>46</v>
      </c>
      <c r="J79" s="98">
        <v>6</v>
      </c>
      <c r="K79" s="96"/>
      <c r="L79" s="98"/>
      <c r="M79" s="98"/>
      <c r="N79" s="99"/>
      <c r="O79" s="100"/>
    </row>
    <row r="80" spans="1:15" ht="13.5" customHeight="1">
      <c r="A80" s="173"/>
      <c r="B80" s="176"/>
      <c r="C80" s="179"/>
      <c r="D80" s="92">
        <v>2</v>
      </c>
      <c r="E80" s="101">
        <f>VLOOKUP($A79,データ!$A$4:$M$53,6)</f>
        <v>0</v>
      </c>
      <c r="F80" s="112" t="str">
        <f>VLOOKUP($A79,データ!$A$4:$M$53,7)</f>
        <v>それいけカープ</v>
      </c>
      <c r="G80" s="92">
        <v>2</v>
      </c>
      <c r="H80" s="92">
        <v>3</v>
      </c>
      <c r="I80" s="102">
        <v>42</v>
      </c>
      <c r="J80" s="102">
        <v>2</v>
      </c>
      <c r="K80" s="92"/>
      <c r="L80" s="102"/>
      <c r="M80" s="102"/>
      <c r="N80" s="103"/>
      <c r="O80" s="104"/>
    </row>
    <row r="81" spans="1:15" ht="13.5" customHeight="1">
      <c r="A81" s="173"/>
      <c r="B81" s="176"/>
      <c r="C81" s="179"/>
      <c r="D81" s="92">
        <v>3</v>
      </c>
      <c r="E81" s="101">
        <f>VLOOKUP($A79,データ!$A$4:$M$53,8)</f>
        <v>0</v>
      </c>
      <c r="F81" s="112" t="str">
        <f>VLOOKUP($A79,データ!$A$4:$M$53,9)</f>
        <v>RUNRUN RENREN</v>
      </c>
      <c r="G81" s="92">
        <v>1</v>
      </c>
      <c r="H81" s="92">
        <v>3</v>
      </c>
      <c r="I81" s="102">
        <v>35</v>
      </c>
      <c r="J81" s="102">
        <v>8</v>
      </c>
      <c r="K81" s="92"/>
      <c r="L81" s="102"/>
      <c r="M81" s="102"/>
      <c r="N81" s="103"/>
      <c r="O81" s="104"/>
    </row>
    <row r="82" spans="1:15" ht="13.5" customHeight="1">
      <c r="A82" s="173"/>
      <c r="B82" s="176"/>
      <c r="C82" s="179"/>
      <c r="D82" s="92">
        <v>4</v>
      </c>
      <c r="E82" s="101">
        <f>VLOOKUP($A79,データ!$A$4:$M$53,10)</f>
        <v>0</v>
      </c>
      <c r="F82" s="112">
        <f>VLOOKUP($A79,データ!$A$4:$M$53,11)</f>
        <v>0</v>
      </c>
      <c r="G82" s="92"/>
      <c r="H82" s="92"/>
      <c r="I82" s="102"/>
      <c r="J82" s="102"/>
      <c r="K82" s="92"/>
      <c r="L82" s="102"/>
      <c r="M82" s="102"/>
      <c r="N82" s="103"/>
      <c r="O82" s="104"/>
    </row>
    <row r="83" spans="1:15" ht="13.5" customHeight="1" thickBot="1">
      <c r="A83" s="182"/>
      <c r="B83" s="184"/>
      <c r="C83" s="186"/>
      <c r="D83" s="105">
        <v>5</v>
      </c>
      <c r="E83" s="106">
        <f>VLOOKUP($A79,データ!$A$4:$M$53,12)</f>
        <v>0</v>
      </c>
      <c r="F83" s="113">
        <f>VLOOKUP($A79,データ!$A$4:$M$53,13)</f>
        <v>0</v>
      </c>
      <c r="G83" s="105"/>
      <c r="H83" s="105"/>
      <c r="I83" s="107"/>
      <c r="J83" s="107"/>
      <c r="K83" s="105"/>
      <c r="L83" s="107"/>
      <c r="M83" s="107"/>
      <c r="N83" s="108" t="str">
        <f t="shared" ref="N83:N131" si="3">IF(AND(ISNUMBER(H83),ISNUMBER(I83),ISNUMBER(J83)),H83/1440+I83/86400+J83/8640000,"")</f>
        <v/>
      </c>
      <c r="O83" s="109"/>
    </row>
    <row r="84" spans="1:15" ht="13.5" customHeight="1">
      <c r="A84" s="181">
        <v>17</v>
      </c>
      <c r="B84" s="183">
        <f>VLOOKUP($A84,データ!$A$4:$M$53,2)</f>
        <v>0.5625</v>
      </c>
      <c r="C84" s="185" t="str">
        <f>VLOOKUP($A84,データ!$A$4:$M$53,3)</f>
        <v>男子１部準決勝Ｄ</v>
      </c>
      <c r="D84" s="96">
        <v>1</v>
      </c>
      <c r="E84" s="97">
        <f>VLOOKUP($A84,データ!$A$4:$M$53,4)</f>
        <v>0</v>
      </c>
      <c r="F84" s="118" t="str">
        <f>VLOOKUP($A84,データ!$A$4:$M$53,5)</f>
        <v>おはん・ちょーえもん</v>
      </c>
      <c r="G84" s="96">
        <v>2</v>
      </c>
      <c r="H84" s="96">
        <v>3</v>
      </c>
      <c r="I84" s="98">
        <v>43</v>
      </c>
      <c r="J84" s="98">
        <v>6</v>
      </c>
      <c r="K84" s="96"/>
      <c r="L84" s="98"/>
      <c r="M84" s="98"/>
      <c r="N84" s="99">
        <f t="shared" si="3"/>
        <v>2.5817129629629632E-3</v>
      </c>
      <c r="O84" s="100"/>
    </row>
    <row r="85" spans="1:15" ht="13.5" customHeight="1">
      <c r="A85" s="173"/>
      <c r="B85" s="176"/>
      <c r="C85" s="179"/>
      <c r="D85" s="92">
        <v>2</v>
      </c>
      <c r="E85" s="101">
        <f>VLOOKUP($A84,データ!$A$4:$M$53,6)</f>
        <v>0</v>
      </c>
      <c r="F85" s="117" t="str">
        <f>VLOOKUP($A84,データ!$A$4:$M$53,7)</f>
        <v>水土里ネット・すいすい丸</v>
      </c>
      <c r="G85" s="92">
        <v>1</v>
      </c>
      <c r="H85" s="92">
        <v>3</v>
      </c>
      <c r="I85" s="102">
        <v>40</v>
      </c>
      <c r="J85" s="102">
        <v>4</v>
      </c>
      <c r="K85" s="92"/>
      <c r="L85" s="102"/>
      <c r="M85" s="102"/>
      <c r="N85" s="103">
        <f t="shared" si="3"/>
        <v>2.5467592592592595E-3</v>
      </c>
      <c r="O85" s="104"/>
    </row>
    <row r="86" spans="1:15" ht="13.5" customHeight="1">
      <c r="A86" s="173"/>
      <c r="B86" s="176"/>
      <c r="C86" s="179"/>
      <c r="D86" s="92">
        <v>3</v>
      </c>
      <c r="E86" s="101">
        <f>VLOOKUP($A84,データ!$A$4:$M$53,8)</f>
        <v>0</v>
      </c>
      <c r="F86" s="112" t="str">
        <f>VLOOKUP($A84,データ!$A$4:$M$53,9)</f>
        <v>昴（すばる）</v>
      </c>
      <c r="G86" s="92">
        <v>3</v>
      </c>
      <c r="H86" s="92">
        <v>3</v>
      </c>
      <c r="I86" s="102">
        <v>57</v>
      </c>
      <c r="J86" s="102">
        <v>7</v>
      </c>
      <c r="K86" s="92"/>
      <c r="L86" s="102"/>
      <c r="M86" s="102"/>
      <c r="N86" s="103">
        <f t="shared" si="3"/>
        <v>2.7438657407407407E-3</v>
      </c>
      <c r="O86" s="104"/>
    </row>
    <row r="87" spans="1:15" ht="13.5" customHeight="1">
      <c r="A87" s="173"/>
      <c r="B87" s="176"/>
      <c r="C87" s="179"/>
      <c r="D87" s="92">
        <v>4</v>
      </c>
      <c r="E87" s="101">
        <f>VLOOKUP($A84,データ!$A$4:$M$53,10)</f>
        <v>0</v>
      </c>
      <c r="F87" s="112">
        <f>VLOOKUP($A84,データ!$A$4:$M$53,11)</f>
        <v>0</v>
      </c>
      <c r="G87" s="92"/>
      <c r="H87" s="92"/>
      <c r="I87" s="102"/>
      <c r="J87" s="102"/>
      <c r="K87" s="92"/>
      <c r="L87" s="102"/>
      <c r="M87" s="102"/>
      <c r="N87" s="103" t="str">
        <f t="shared" si="3"/>
        <v/>
      </c>
      <c r="O87" s="104"/>
    </row>
    <row r="88" spans="1:15" ht="13.5" customHeight="1" thickBot="1">
      <c r="A88" s="182"/>
      <c r="B88" s="184"/>
      <c r="C88" s="186"/>
      <c r="D88" s="105">
        <v>5</v>
      </c>
      <c r="E88" s="106">
        <f>VLOOKUP($A84,データ!$A$4:$M$53,12)</f>
        <v>0</v>
      </c>
      <c r="F88" s="113">
        <f>VLOOKUP($A84,データ!$A$4:$M$53,13)</f>
        <v>0</v>
      </c>
      <c r="G88" s="105"/>
      <c r="H88" s="105"/>
      <c r="I88" s="107"/>
      <c r="J88" s="107"/>
      <c r="K88" s="105"/>
      <c r="L88" s="107"/>
      <c r="M88" s="107"/>
      <c r="N88" s="108" t="str">
        <f t="shared" si="3"/>
        <v/>
      </c>
      <c r="O88" s="109"/>
    </row>
    <row r="89" spans="1:15" ht="13.5" customHeight="1">
      <c r="A89" s="181">
        <v>18</v>
      </c>
      <c r="B89" s="183">
        <f>VLOOKUP($A89,データ!$A$4:$M$53,2)</f>
        <v>0.56944444444444398</v>
      </c>
      <c r="C89" s="185" t="str">
        <f>VLOOKUP($A89,データ!$A$4:$M$53,3)</f>
        <v>ミックスの部（２回戦）</v>
      </c>
      <c r="D89" s="96">
        <v>1</v>
      </c>
      <c r="E89" s="97">
        <f>VLOOKUP($A89,データ!$A$4:$M$53,4)</f>
        <v>0</v>
      </c>
      <c r="F89" s="112" t="str">
        <f>VLOOKUP($A89,データ!$A$4:$M$53,5)</f>
        <v>颯漕Ｂ</v>
      </c>
      <c r="G89" s="96">
        <v>2</v>
      </c>
      <c r="H89" s="96">
        <v>4</v>
      </c>
      <c r="I89" s="98">
        <v>23</v>
      </c>
      <c r="J89" s="98">
        <v>2</v>
      </c>
      <c r="K89" s="96"/>
      <c r="L89" s="98"/>
      <c r="M89" s="98"/>
      <c r="N89" s="99">
        <f t="shared" si="3"/>
        <v>3.0442129629629634E-3</v>
      </c>
      <c r="O89" s="100"/>
    </row>
    <row r="90" spans="1:15" ht="13.5" customHeight="1">
      <c r="A90" s="173"/>
      <c r="B90" s="176"/>
      <c r="C90" s="179"/>
      <c r="D90" s="92">
        <v>2</v>
      </c>
      <c r="E90" s="101">
        <f>VLOOKUP($A89,データ!$A$4:$M$53,6)</f>
        <v>0</v>
      </c>
      <c r="F90" s="112" t="str">
        <f>VLOOKUP($A89,データ!$A$4:$M$53,7)</f>
        <v>はるみさん</v>
      </c>
      <c r="G90" s="92">
        <v>1</v>
      </c>
      <c r="H90" s="92">
        <v>4</v>
      </c>
      <c r="I90" s="102">
        <v>6</v>
      </c>
      <c r="J90" s="102">
        <v>7</v>
      </c>
      <c r="K90" s="92"/>
      <c r="L90" s="102"/>
      <c r="M90" s="102"/>
      <c r="N90" s="103">
        <f t="shared" si="3"/>
        <v>2.8480324074074076E-3</v>
      </c>
      <c r="O90" s="104"/>
    </row>
    <row r="91" spans="1:15" ht="13.5" customHeight="1">
      <c r="A91" s="173"/>
      <c r="B91" s="176"/>
      <c r="C91" s="179"/>
      <c r="D91" s="92">
        <v>3</v>
      </c>
      <c r="E91" s="101">
        <f>VLOOKUP($A89,データ!$A$4:$M$53,8)</f>
        <v>0</v>
      </c>
      <c r="F91" s="112">
        <f>VLOOKUP($A89,データ!$A$4:$M$53,9)</f>
        <v>0</v>
      </c>
      <c r="G91" s="92"/>
      <c r="H91" s="92"/>
      <c r="I91" s="102"/>
      <c r="J91" s="102"/>
      <c r="K91" s="92"/>
      <c r="L91" s="102"/>
      <c r="M91" s="102"/>
      <c r="N91" s="103" t="str">
        <f t="shared" si="3"/>
        <v/>
      </c>
      <c r="O91" s="104"/>
    </row>
    <row r="92" spans="1:15" ht="13.5" customHeight="1">
      <c r="A92" s="173"/>
      <c r="B92" s="176"/>
      <c r="C92" s="179"/>
      <c r="D92" s="92">
        <v>4</v>
      </c>
      <c r="E92" s="101">
        <f>VLOOKUP($A89,データ!$A$4:$M$53,10)</f>
        <v>0</v>
      </c>
      <c r="F92" s="112">
        <f>VLOOKUP($A89,データ!$A$4:$M$53,11)</f>
        <v>0</v>
      </c>
      <c r="G92" s="92"/>
      <c r="H92" s="92"/>
      <c r="I92" s="102"/>
      <c r="J92" s="102"/>
      <c r="K92" s="92"/>
      <c r="L92" s="102"/>
      <c r="M92" s="102"/>
      <c r="N92" s="103" t="str">
        <f t="shared" si="3"/>
        <v/>
      </c>
      <c r="O92" s="104"/>
    </row>
    <row r="93" spans="1:15" ht="13.5" customHeight="1" thickBot="1">
      <c r="A93" s="182"/>
      <c r="B93" s="184"/>
      <c r="C93" s="186"/>
      <c r="D93" s="105">
        <v>5</v>
      </c>
      <c r="E93" s="106">
        <f>VLOOKUP($A89,データ!$A$4:$M$53,12)</f>
        <v>0</v>
      </c>
      <c r="F93" s="113">
        <f>VLOOKUP($A89,データ!$A$4:$M$53,13)</f>
        <v>0</v>
      </c>
      <c r="G93" s="105"/>
      <c r="H93" s="105"/>
      <c r="I93" s="107"/>
      <c r="J93" s="107"/>
      <c r="K93" s="105"/>
      <c r="L93" s="107"/>
      <c r="M93" s="107"/>
      <c r="N93" s="108" t="str">
        <f t="shared" si="3"/>
        <v/>
      </c>
      <c r="O93" s="109"/>
    </row>
    <row r="94" spans="1:15" ht="13.5" customHeight="1">
      <c r="A94" s="181">
        <v>19</v>
      </c>
      <c r="B94" s="183">
        <f>VLOOKUP($A94,データ!$A$4:$M$53,2)</f>
        <v>0.57638888888888895</v>
      </c>
      <c r="C94" s="185" t="str">
        <f>VLOOKUP($A94,データ!$A$4:$M$53,3)</f>
        <v>男子２部決勝</v>
      </c>
      <c r="D94" s="96">
        <v>1</v>
      </c>
      <c r="E94" s="97">
        <f>VLOOKUP($A94,データ!$A$4:$M$53,4)</f>
        <v>0</v>
      </c>
      <c r="F94" s="112" t="str">
        <f>VLOOKUP($A94,データ!$A$4:$M$53,5)</f>
        <v>西工ＯＢ</v>
      </c>
      <c r="G94" s="96">
        <v>3</v>
      </c>
      <c r="H94" s="96">
        <v>3</v>
      </c>
      <c r="I94" s="98">
        <v>20</v>
      </c>
      <c r="J94" s="98">
        <v>0</v>
      </c>
      <c r="K94" s="96"/>
      <c r="L94" s="98"/>
      <c r="M94" s="98"/>
      <c r="N94" s="99">
        <f t="shared" si="3"/>
        <v>2.3148148148148147E-3</v>
      </c>
      <c r="O94" s="104"/>
    </row>
    <row r="95" spans="1:15" ht="13.5" customHeight="1">
      <c r="A95" s="173"/>
      <c r="B95" s="176"/>
      <c r="C95" s="179"/>
      <c r="D95" s="92">
        <v>2</v>
      </c>
      <c r="E95" s="101">
        <f>VLOOKUP($A94,データ!$A$4:$M$53,6)</f>
        <v>0</v>
      </c>
      <c r="F95" s="112" t="str">
        <f>VLOOKUP($A94,データ!$A$4:$M$53,7)</f>
        <v>レート３９</v>
      </c>
      <c r="G95" s="92">
        <v>1</v>
      </c>
      <c r="H95" s="92">
        <v>3</v>
      </c>
      <c r="I95" s="102">
        <v>10</v>
      </c>
      <c r="J95" s="102">
        <v>4</v>
      </c>
      <c r="K95" s="92"/>
      <c r="L95" s="102"/>
      <c r="M95" s="102"/>
      <c r="N95" s="103">
        <f t="shared" si="3"/>
        <v>2.1995370370370372E-3</v>
      </c>
      <c r="O95" s="104"/>
    </row>
    <row r="96" spans="1:15" ht="13.5" customHeight="1">
      <c r="A96" s="173"/>
      <c r="B96" s="176"/>
      <c r="C96" s="179"/>
      <c r="D96" s="92">
        <v>3</v>
      </c>
      <c r="E96" s="101">
        <f>VLOOKUP($A94,データ!$A$4:$M$53,8)</f>
        <v>0</v>
      </c>
      <c r="F96" s="112" t="str">
        <f>VLOOKUP($A94,データ!$A$4:$M$53,9)</f>
        <v>それゆけ艇王</v>
      </c>
      <c r="G96" s="92">
        <v>4</v>
      </c>
      <c r="H96" s="92">
        <v>3</v>
      </c>
      <c r="I96" s="102">
        <v>42</v>
      </c>
      <c r="J96" s="102">
        <v>0</v>
      </c>
      <c r="K96" s="92"/>
      <c r="L96" s="102"/>
      <c r="M96" s="102"/>
      <c r="N96" s="103">
        <f t="shared" si="3"/>
        <v>2.5694444444444445E-3</v>
      </c>
      <c r="O96" s="104"/>
    </row>
    <row r="97" spans="1:15" ht="13.5" customHeight="1">
      <c r="A97" s="173"/>
      <c r="B97" s="176"/>
      <c r="C97" s="179"/>
      <c r="D97" s="92">
        <v>4</v>
      </c>
      <c r="E97" s="101">
        <f>VLOOKUP($A94,データ!$A$4:$M$53,10)</f>
        <v>0</v>
      </c>
      <c r="F97" s="112" t="str">
        <f>VLOOKUP($A94,データ!$A$4:$M$53,11)</f>
        <v>鳥取東Ｈ１１</v>
      </c>
      <c r="G97" s="92">
        <v>2</v>
      </c>
      <c r="H97" s="92">
        <v>3</v>
      </c>
      <c r="I97" s="102">
        <v>19</v>
      </c>
      <c r="J97" s="102">
        <v>2</v>
      </c>
      <c r="K97" s="92"/>
      <c r="L97" s="102"/>
      <c r="M97" s="102"/>
      <c r="N97" s="103">
        <f t="shared" si="3"/>
        <v>2.3034722222222224E-3</v>
      </c>
      <c r="O97" s="104"/>
    </row>
    <row r="98" spans="1:15" ht="13.5" customHeight="1" thickBot="1">
      <c r="A98" s="182"/>
      <c r="B98" s="184"/>
      <c r="C98" s="186"/>
      <c r="D98" s="105">
        <v>5</v>
      </c>
      <c r="E98" s="106">
        <f>VLOOKUP($A94,データ!$A$4:$M$53,12)</f>
        <v>0</v>
      </c>
      <c r="F98" s="113">
        <f>VLOOKUP($A94,データ!$A$4:$M$53,13)</f>
        <v>0</v>
      </c>
      <c r="G98" s="105"/>
      <c r="H98" s="105"/>
      <c r="I98" s="107"/>
      <c r="J98" s="107"/>
      <c r="K98" s="105"/>
      <c r="L98" s="107"/>
      <c r="M98" s="107"/>
      <c r="N98" s="108" t="str">
        <f t="shared" si="3"/>
        <v/>
      </c>
      <c r="O98" s="109"/>
    </row>
    <row r="99" spans="1:15" ht="13.5" customHeight="1">
      <c r="A99" s="181">
        <v>20</v>
      </c>
      <c r="B99" s="183">
        <f>VLOOKUP($A99,データ!$A$4:$M$53,2)</f>
        <v>0.58333333333333304</v>
      </c>
      <c r="C99" s="185" t="str">
        <f>VLOOKUP($A99,データ!$A$4:$M$53,3)</f>
        <v>女子の部決勝</v>
      </c>
      <c r="D99" s="96">
        <v>1</v>
      </c>
      <c r="E99" s="97">
        <f>VLOOKUP($A99,データ!$A$4:$M$53,4)</f>
        <v>0</v>
      </c>
      <c r="F99" s="112" t="str">
        <f>VLOOKUP($A99,データ!$A$4:$M$53,5)</f>
        <v>teamひまわり</v>
      </c>
      <c r="G99" s="96">
        <v>2</v>
      </c>
      <c r="H99" s="96">
        <v>3</v>
      </c>
      <c r="I99" s="98">
        <v>50</v>
      </c>
      <c r="J99" s="98">
        <v>5</v>
      </c>
      <c r="K99" s="96"/>
      <c r="L99" s="98"/>
      <c r="M99" s="98"/>
      <c r="N99" s="99">
        <f t="shared" si="3"/>
        <v>2.6626157407407406E-3</v>
      </c>
      <c r="O99" s="104"/>
    </row>
    <row r="100" spans="1:15" ht="13.5" customHeight="1">
      <c r="A100" s="173"/>
      <c r="B100" s="176"/>
      <c r="C100" s="179"/>
      <c r="D100" s="92">
        <v>2</v>
      </c>
      <c r="E100" s="101">
        <f>VLOOKUP($A99,データ!$A$4:$M$53,6)</f>
        <v>0</v>
      </c>
      <c r="F100" s="112" t="str">
        <f>VLOOKUP($A99,データ!$A$4:$M$53,7)</f>
        <v>ヒメマルマ</v>
      </c>
      <c r="G100" s="92">
        <v>1</v>
      </c>
      <c r="H100" s="92">
        <v>3</v>
      </c>
      <c r="I100" s="102">
        <v>50</v>
      </c>
      <c r="J100" s="102">
        <v>0</v>
      </c>
      <c r="K100" s="92"/>
      <c r="L100" s="102"/>
      <c r="M100" s="102"/>
      <c r="N100" s="103">
        <f t="shared" si="3"/>
        <v>2.662037037037037E-3</v>
      </c>
      <c r="O100" s="104"/>
    </row>
    <row r="101" spans="1:15" ht="13.5" customHeight="1">
      <c r="A101" s="173"/>
      <c r="B101" s="176"/>
      <c r="C101" s="179"/>
      <c r="D101" s="92">
        <v>3</v>
      </c>
      <c r="E101" s="101">
        <f>VLOOKUP($A99,データ!$A$4:$M$53,8)</f>
        <v>0</v>
      </c>
      <c r="F101" s="112" t="str">
        <f>VLOOKUP($A99,データ!$A$4:$M$53,9)</f>
        <v>颯漕Ａ</v>
      </c>
      <c r="G101" s="92">
        <v>3</v>
      </c>
      <c r="H101" s="92">
        <v>4</v>
      </c>
      <c r="I101" s="102">
        <v>5</v>
      </c>
      <c r="J101" s="102">
        <v>3</v>
      </c>
      <c r="K101" s="92"/>
      <c r="L101" s="102"/>
      <c r="M101" s="102"/>
      <c r="N101" s="103">
        <f t="shared" si="3"/>
        <v>2.8359953703703707E-3</v>
      </c>
      <c r="O101" s="104"/>
    </row>
    <row r="102" spans="1:15" ht="13.5" customHeight="1">
      <c r="A102" s="173"/>
      <c r="B102" s="176"/>
      <c r="C102" s="179"/>
      <c r="D102" s="92">
        <v>4</v>
      </c>
      <c r="E102" s="101">
        <f>VLOOKUP($A99,データ!$A$4:$M$53,10)</f>
        <v>0</v>
      </c>
      <c r="F102" s="112">
        <f>VLOOKUP($A99,データ!$A$4:$M$53,11)</f>
        <v>0</v>
      </c>
      <c r="G102" s="92"/>
      <c r="H102" s="92"/>
      <c r="I102" s="102"/>
      <c r="J102" s="102"/>
      <c r="K102" s="92"/>
      <c r="L102" s="102"/>
      <c r="M102" s="102"/>
      <c r="N102" s="103" t="str">
        <f t="shared" si="3"/>
        <v/>
      </c>
      <c r="O102" s="104"/>
    </row>
    <row r="103" spans="1:15" ht="13.5" customHeight="1" thickBot="1">
      <c r="A103" s="182"/>
      <c r="B103" s="184"/>
      <c r="C103" s="186"/>
      <c r="D103" s="105">
        <v>5</v>
      </c>
      <c r="E103" s="106">
        <f>VLOOKUP($A99,データ!$A$4:$M$53,12)</f>
        <v>0</v>
      </c>
      <c r="F103" s="113">
        <f>VLOOKUP($A99,データ!$A$4:$M$53,13)</f>
        <v>0</v>
      </c>
      <c r="G103" s="105"/>
      <c r="H103" s="105"/>
      <c r="I103" s="107"/>
      <c r="J103" s="107"/>
      <c r="K103" s="105"/>
      <c r="L103" s="107"/>
      <c r="M103" s="107"/>
      <c r="N103" s="108" t="str">
        <f t="shared" si="3"/>
        <v/>
      </c>
      <c r="O103" s="109"/>
    </row>
    <row r="104" spans="1:15" ht="13.5" customHeight="1">
      <c r="A104" s="181">
        <v>21</v>
      </c>
      <c r="B104" s="183">
        <f>VLOOKUP($A104,データ!$A$4:$M$53,2)</f>
        <v>0.59027777777777801</v>
      </c>
      <c r="C104" s="185" t="str">
        <f>VLOOKUP($A104,データ!$A$4:$M$53,3)</f>
        <v>男子１部決勝</v>
      </c>
      <c r="D104" s="96">
        <v>1</v>
      </c>
      <c r="E104" s="97">
        <f>VLOOKUP($A104,データ!$A$4:$M$53,4)</f>
        <v>0</v>
      </c>
      <c r="F104" s="111" t="str">
        <f>VLOOKUP($A104,データ!$A$4:$M$53,5)</f>
        <v>水土里ネット・ぷかぷか丸</v>
      </c>
      <c r="G104" s="96">
        <v>1</v>
      </c>
      <c r="H104" s="96">
        <v>3</v>
      </c>
      <c r="I104" s="98">
        <v>15</v>
      </c>
      <c r="J104" s="98">
        <v>9</v>
      </c>
      <c r="K104" s="96"/>
      <c r="L104" s="98"/>
      <c r="M104" s="98"/>
      <c r="N104" s="99">
        <f t="shared" si="3"/>
        <v>2.2579861111111108E-3</v>
      </c>
      <c r="O104" s="104"/>
    </row>
    <row r="105" spans="1:15" ht="13.5" customHeight="1">
      <c r="A105" s="173"/>
      <c r="B105" s="176"/>
      <c r="C105" s="179"/>
      <c r="D105" s="92">
        <v>2</v>
      </c>
      <c r="E105" s="101">
        <f>VLOOKUP($A104,データ!$A$4:$M$53,6)</f>
        <v>0</v>
      </c>
      <c r="F105" s="112" t="str">
        <f>VLOOKUP($A104,データ!$A$4:$M$53,7)</f>
        <v>サンマート</v>
      </c>
      <c r="G105" s="92">
        <v>4</v>
      </c>
      <c r="H105" s="92">
        <v>3</v>
      </c>
      <c r="I105" s="102">
        <v>41</v>
      </c>
      <c r="J105" s="102">
        <v>4</v>
      </c>
      <c r="K105" s="92"/>
      <c r="L105" s="102"/>
      <c r="M105" s="102"/>
      <c r="N105" s="103">
        <f t="shared" si="3"/>
        <v>2.5583333333333335E-3</v>
      </c>
      <c r="O105" s="104"/>
    </row>
    <row r="106" spans="1:15" ht="13.5" customHeight="1">
      <c r="A106" s="173"/>
      <c r="B106" s="176"/>
      <c r="C106" s="179"/>
      <c r="D106" s="92">
        <v>3</v>
      </c>
      <c r="E106" s="101">
        <f>VLOOKUP($A104,データ!$A$4:$M$53,8)</f>
        <v>0</v>
      </c>
      <c r="F106" s="112" t="str">
        <f>VLOOKUP($A104,データ!$A$4:$M$53,9)</f>
        <v>RUNRUN RENREN</v>
      </c>
      <c r="G106" s="92">
        <v>3</v>
      </c>
      <c r="H106" s="92">
        <v>3</v>
      </c>
      <c r="I106" s="102">
        <v>40</v>
      </c>
      <c r="J106" s="102">
        <v>0</v>
      </c>
      <c r="K106" s="92"/>
      <c r="L106" s="102"/>
      <c r="M106" s="102"/>
      <c r="N106" s="103">
        <f t="shared" si="3"/>
        <v>2.5462962962962965E-3</v>
      </c>
      <c r="O106" s="104"/>
    </row>
    <row r="107" spans="1:15" ht="13.5" customHeight="1">
      <c r="A107" s="173"/>
      <c r="B107" s="176"/>
      <c r="C107" s="179"/>
      <c r="D107" s="92">
        <v>4</v>
      </c>
      <c r="E107" s="101">
        <f>VLOOKUP($A104,データ!$A$4:$M$53,10)</f>
        <v>0</v>
      </c>
      <c r="F107" s="112" t="str">
        <f>VLOOKUP($A104,データ!$A$4:$M$53,11)</f>
        <v>水土里ネット・すいすい丸</v>
      </c>
      <c r="G107" s="92">
        <v>2</v>
      </c>
      <c r="H107" s="92">
        <v>3</v>
      </c>
      <c r="I107" s="102">
        <v>34</v>
      </c>
      <c r="J107" s="102">
        <v>7</v>
      </c>
      <c r="K107" s="92"/>
      <c r="L107" s="102"/>
      <c r="M107" s="102"/>
      <c r="N107" s="103">
        <f t="shared" si="3"/>
        <v>2.4776620370370369E-3</v>
      </c>
      <c r="O107" s="104"/>
    </row>
    <row r="108" spans="1:15" ht="13.5" customHeight="1" thickBot="1">
      <c r="A108" s="182"/>
      <c r="B108" s="184"/>
      <c r="C108" s="186"/>
      <c r="D108" s="105">
        <v>5</v>
      </c>
      <c r="E108" s="106">
        <f>VLOOKUP($A104,データ!$A$4:$M$53,12)</f>
        <v>0</v>
      </c>
      <c r="F108" s="113">
        <f>VLOOKUP($A104,データ!$A$4:$M$53,13)</f>
        <v>0</v>
      </c>
      <c r="G108" s="105"/>
      <c r="H108" s="105"/>
      <c r="I108" s="107"/>
      <c r="J108" s="107"/>
      <c r="K108" s="105"/>
      <c r="L108" s="107"/>
      <c r="M108" s="107"/>
      <c r="N108" s="108" t="str">
        <f t="shared" si="3"/>
        <v/>
      </c>
      <c r="O108" s="109"/>
    </row>
    <row r="109" spans="1:15" ht="13.5" customHeight="1">
      <c r="A109" s="181">
        <v>22</v>
      </c>
      <c r="B109" s="183">
        <f>VLOOKUP($A109,データ!$A$4:$M$53,2)</f>
        <v>0</v>
      </c>
      <c r="C109" s="185">
        <f>VLOOKUP($A109,データ!$A$4:$M$53,3)</f>
        <v>0</v>
      </c>
      <c r="D109" s="96">
        <v>1</v>
      </c>
      <c r="E109" s="97">
        <f>VLOOKUP($A109,データ!$A$4:$M$53,4)</f>
        <v>0</v>
      </c>
      <c r="F109" s="111">
        <f>VLOOKUP($A109,データ!$A$4:$M$53,5)</f>
        <v>0</v>
      </c>
      <c r="G109" s="96"/>
      <c r="H109" s="96"/>
      <c r="I109" s="98"/>
      <c r="J109" s="98"/>
      <c r="K109" s="96"/>
      <c r="L109" s="98"/>
      <c r="M109" s="98"/>
      <c r="N109" s="99" t="str">
        <f t="shared" si="3"/>
        <v/>
      </c>
      <c r="O109" s="104"/>
    </row>
    <row r="110" spans="1:15" ht="13.5" customHeight="1">
      <c r="A110" s="173"/>
      <c r="B110" s="176"/>
      <c r="C110" s="179"/>
      <c r="D110" s="92">
        <v>2</v>
      </c>
      <c r="E110" s="101">
        <f>VLOOKUP($A109,データ!$A$4:$M$53,6)</f>
        <v>0</v>
      </c>
      <c r="F110" s="112">
        <f>VLOOKUP($A109,データ!$A$4:$M$53,7)</f>
        <v>0</v>
      </c>
      <c r="G110" s="92"/>
      <c r="H110" s="92"/>
      <c r="I110" s="102"/>
      <c r="J110" s="102"/>
      <c r="K110" s="92"/>
      <c r="L110" s="102"/>
      <c r="M110" s="102"/>
      <c r="N110" s="103" t="str">
        <f t="shared" si="3"/>
        <v/>
      </c>
      <c r="O110" s="104"/>
    </row>
    <row r="111" spans="1:15" ht="13.5" customHeight="1">
      <c r="A111" s="173"/>
      <c r="B111" s="176"/>
      <c r="C111" s="179"/>
      <c r="D111" s="92">
        <v>3</v>
      </c>
      <c r="E111" s="101">
        <f>VLOOKUP($A109,データ!$A$4:$M$53,8)</f>
        <v>0</v>
      </c>
      <c r="F111" s="112">
        <f>VLOOKUP($A109,データ!$A$4:$M$53,9)</f>
        <v>0</v>
      </c>
      <c r="G111" s="92"/>
      <c r="H111" s="92"/>
      <c r="I111" s="102"/>
      <c r="J111" s="102"/>
      <c r="K111" s="92"/>
      <c r="L111" s="102"/>
      <c r="M111" s="102"/>
      <c r="N111" s="103" t="str">
        <f t="shared" si="3"/>
        <v/>
      </c>
      <c r="O111" s="104"/>
    </row>
    <row r="112" spans="1:15" ht="13.5" customHeight="1">
      <c r="A112" s="173"/>
      <c r="B112" s="176"/>
      <c r="C112" s="179"/>
      <c r="D112" s="92">
        <v>4</v>
      </c>
      <c r="E112" s="101">
        <f>VLOOKUP($A109,データ!$A$4:$M$53,10)</f>
        <v>0</v>
      </c>
      <c r="F112" s="112">
        <f>VLOOKUP($A109,データ!$A$4:$M$53,11)</f>
        <v>0</v>
      </c>
      <c r="G112" s="92"/>
      <c r="H112" s="92"/>
      <c r="I112" s="102"/>
      <c r="J112" s="102"/>
      <c r="K112" s="92"/>
      <c r="L112" s="102"/>
      <c r="M112" s="102"/>
      <c r="N112" s="103" t="str">
        <f t="shared" si="3"/>
        <v/>
      </c>
      <c r="O112" s="104"/>
    </row>
    <row r="113" spans="1:15" ht="13.5" customHeight="1" thickBot="1">
      <c r="A113" s="182"/>
      <c r="B113" s="184"/>
      <c r="C113" s="186"/>
      <c r="D113" s="105">
        <v>5</v>
      </c>
      <c r="E113" s="106">
        <f>VLOOKUP($A109,データ!$A$4:$M$53,12)</f>
        <v>0</v>
      </c>
      <c r="F113" s="113">
        <f>VLOOKUP($A109,データ!$A$4:$M$53,13)</f>
        <v>0</v>
      </c>
      <c r="G113" s="105"/>
      <c r="H113" s="105"/>
      <c r="I113" s="107"/>
      <c r="J113" s="107"/>
      <c r="K113" s="105"/>
      <c r="L113" s="107"/>
      <c r="M113" s="107"/>
      <c r="N113" s="108" t="str">
        <f t="shared" si="3"/>
        <v/>
      </c>
      <c r="O113" s="109"/>
    </row>
    <row r="114" spans="1:15" ht="13.5" customHeight="1">
      <c r="A114" s="181">
        <v>23</v>
      </c>
      <c r="B114" s="183">
        <f>VLOOKUP($A114,データ!$A$4:$M$53,2)</f>
        <v>0</v>
      </c>
      <c r="C114" s="185">
        <f>VLOOKUP($A114,データ!$A$4:$M$53,3)</f>
        <v>0</v>
      </c>
      <c r="D114" s="96">
        <v>1</v>
      </c>
      <c r="E114" s="97">
        <f>VLOOKUP($A114,データ!$A$4:$M$53,4)</f>
        <v>0</v>
      </c>
      <c r="F114" s="111">
        <f>VLOOKUP($A114,データ!$A$4:$M$53,5)</f>
        <v>0</v>
      </c>
      <c r="G114" s="96"/>
      <c r="H114" s="96"/>
      <c r="I114" s="98"/>
      <c r="J114" s="98"/>
      <c r="K114" s="96"/>
      <c r="L114" s="98"/>
      <c r="M114" s="98"/>
      <c r="N114" s="99" t="str">
        <f t="shared" si="3"/>
        <v/>
      </c>
      <c r="O114" s="100"/>
    </row>
    <row r="115" spans="1:15" ht="13.5" customHeight="1">
      <c r="A115" s="173"/>
      <c r="B115" s="176"/>
      <c r="C115" s="179"/>
      <c r="D115" s="92">
        <v>2</v>
      </c>
      <c r="E115" s="101">
        <f>VLOOKUP($A114,データ!$A$4:$M$53,6)</f>
        <v>0</v>
      </c>
      <c r="F115" s="112">
        <f>VLOOKUP($A114,データ!$A$4:$M$53,7)</f>
        <v>0</v>
      </c>
      <c r="G115" s="92"/>
      <c r="H115" s="92"/>
      <c r="I115" s="102"/>
      <c r="J115" s="102"/>
      <c r="K115" s="92"/>
      <c r="L115" s="102"/>
      <c r="M115" s="102"/>
      <c r="N115" s="103" t="str">
        <f t="shared" si="3"/>
        <v/>
      </c>
      <c r="O115" s="104"/>
    </row>
    <row r="116" spans="1:15" ht="13.5" customHeight="1">
      <c r="A116" s="173"/>
      <c r="B116" s="176"/>
      <c r="C116" s="179"/>
      <c r="D116" s="92">
        <v>3</v>
      </c>
      <c r="E116" s="101">
        <f>VLOOKUP($A114,データ!$A$4:$M$53,8)</f>
        <v>0</v>
      </c>
      <c r="F116" s="112">
        <f>VLOOKUP($A114,データ!$A$4:$M$53,9)</f>
        <v>0</v>
      </c>
      <c r="G116" s="92"/>
      <c r="H116" s="92"/>
      <c r="I116" s="102"/>
      <c r="J116" s="102"/>
      <c r="K116" s="92"/>
      <c r="L116" s="102"/>
      <c r="M116" s="102"/>
      <c r="N116" s="103" t="str">
        <f t="shared" si="3"/>
        <v/>
      </c>
      <c r="O116" s="104"/>
    </row>
    <row r="117" spans="1:15" ht="13.5" customHeight="1">
      <c r="A117" s="173"/>
      <c r="B117" s="176"/>
      <c r="C117" s="179"/>
      <c r="D117" s="92">
        <v>4</v>
      </c>
      <c r="E117" s="101">
        <f>VLOOKUP($A114,データ!$A$4:$M$53,10)</f>
        <v>0</v>
      </c>
      <c r="F117" s="112">
        <f>VLOOKUP($A114,データ!$A$4:$M$53,11)</f>
        <v>0</v>
      </c>
      <c r="G117" s="92"/>
      <c r="H117" s="92"/>
      <c r="I117" s="102"/>
      <c r="J117" s="102"/>
      <c r="K117" s="92"/>
      <c r="L117" s="102"/>
      <c r="M117" s="102"/>
      <c r="N117" s="103" t="str">
        <f t="shared" si="3"/>
        <v/>
      </c>
      <c r="O117" s="104"/>
    </row>
    <row r="118" spans="1:15" ht="13.5" customHeight="1" thickBot="1">
      <c r="A118" s="182"/>
      <c r="B118" s="184"/>
      <c r="C118" s="186"/>
      <c r="D118" s="105">
        <v>5</v>
      </c>
      <c r="E118" s="106">
        <f>VLOOKUP($A114,データ!$A$4:$M$53,12)</f>
        <v>0</v>
      </c>
      <c r="F118" s="113">
        <f>VLOOKUP($A114,データ!$A$4:$M$53,13)</f>
        <v>0</v>
      </c>
      <c r="G118" s="105"/>
      <c r="H118" s="105"/>
      <c r="I118" s="107"/>
      <c r="J118" s="107"/>
      <c r="K118" s="105"/>
      <c r="L118" s="107"/>
      <c r="M118" s="107"/>
      <c r="N118" s="108" t="str">
        <f t="shared" si="3"/>
        <v/>
      </c>
      <c r="O118" s="109"/>
    </row>
    <row r="119" spans="1:15" ht="13.5" customHeight="1">
      <c r="A119" s="181">
        <v>24</v>
      </c>
      <c r="B119" s="183">
        <f>VLOOKUP($A119,データ!$A$4:$M$53,2)</f>
        <v>0</v>
      </c>
      <c r="C119" s="185">
        <f>VLOOKUP($A119,データ!$A$4:$M$53,3)</f>
        <v>0</v>
      </c>
      <c r="D119" s="96">
        <v>1</v>
      </c>
      <c r="E119" s="97">
        <f>VLOOKUP($A119,データ!$A$4:$M$53,4)</f>
        <v>0</v>
      </c>
      <c r="F119" s="111">
        <f>VLOOKUP($A119,データ!$A$4:$M$53,5)</f>
        <v>0</v>
      </c>
      <c r="G119" s="96"/>
      <c r="H119" s="96"/>
      <c r="I119" s="98"/>
      <c r="J119" s="98"/>
      <c r="K119" s="96">
        <v>2</v>
      </c>
      <c r="L119" s="98">
        <v>11</v>
      </c>
      <c r="M119" s="98">
        <v>14</v>
      </c>
      <c r="N119" s="99" t="str">
        <f t="shared" si="3"/>
        <v/>
      </c>
      <c r="O119" s="100"/>
    </row>
    <row r="120" spans="1:15" ht="13.5" customHeight="1">
      <c r="A120" s="173"/>
      <c r="B120" s="176"/>
      <c r="C120" s="179"/>
      <c r="D120" s="92">
        <v>2</v>
      </c>
      <c r="E120" s="101">
        <f>VLOOKUP($A119,データ!$A$4:$M$53,6)</f>
        <v>0</v>
      </c>
      <c r="F120" s="112">
        <f>VLOOKUP($A119,データ!$A$4:$M$53,7)</f>
        <v>0</v>
      </c>
      <c r="G120" s="92"/>
      <c r="H120" s="92"/>
      <c r="I120" s="102"/>
      <c r="J120" s="102"/>
      <c r="K120" s="92">
        <v>2</v>
      </c>
      <c r="L120" s="102">
        <v>10</v>
      </c>
      <c r="M120" s="102">
        <v>29</v>
      </c>
      <c r="N120" s="103" t="str">
        <f t="shared" si="3"/>
        <v/>
      </c>
      <c r="O120" s="104"/>
    </row>
    <row r="121" spans="1:15" ht="13.5" customHeight="1">
      <c r="A121" s="173"/>
      <c r="B121" s="176"/>
      <c r="C121" s="179"/>
      <c r="D121" s="92">
        <v>3</v>
      </c>
      <c r="E121" s="101">
        <f>VLOOKUP($A119,データ!$A$4:$M$53,8)</f>
        <v>0</v>
      </c>
      <c r="F121" s="112">
        <f>VLOOKUP($A119,データ!$A$4:$M$53,9)</f>
        <v>0</v>
      </c>
      <c r="G121" s="92"/>
      <c r="H121" s="92"/>
      <c r="I121" s="102"/>
      <c r="J121" s="102"/>
      <c r="K121" s="92">
        <v>2</v>
      </c>
      <c r="L121" s="102">
        <v>11</v>
      </c>
      <c r="M121" s="102">
        <v>41</v>
      </c>
      <c r="N121" s="103" t="str">
        <f t="shared" si="3"/>
        <v/>
      </c>
      <c r="O121" s="104"/>
    </row>
    <row r="122" spans="1:15" ht="13.5" customHeight="1">
      <c r="A122" s="173"/>
      <c r="B122" s="176"/>
      <c r="C122" s="179"/>
      <c r="D122" s="92">
        <v>4</v>
      </c>
      <c r="E122" s="101">
        <f>VLOOKUP($A119,データ!$A$4:$M$53,10)</f>
        <v>0</v>
      </c>
      <c r="F122" s="112">
        <f>VLOOKUP($A119,データ!$A$4:$M$53,11)</f>
        <v>0</v>
      </c>
      <c r="G122" s="92"/>
      <c r="H122" s="92"/>
      <c r="I122" s="102"/>
      <c r="J122" s="102"/>
      <c r="K122" s="92">
        <v>2</v>
      </c>
      <c r="L122" s="102">
        <v>10</v>
      </c>
      <c r="M122" s="102">
        <v>61</v>
      </c>
      <c r="N122" s="103" t="str">
        <f t="shared" si="3"/>
        <v/>
      </c>
      <c r="O122" s="104"/>
    </row>
    <row r="123" spans="1:15" ht="14.25" customHeight="1" thickBot="1">
      <c r="A123" s="182"/>
      <c r="B123" s="184"/>
      <c r="C123" s="186"/>
      <c r="D123" s="105">
        <v>5</v>
      </c>
      <c r="E123" s="106">
        <f>VLOOKUP($A119,データ!$A$4:$M$53,12)</f>
        <v>0</v>
      </c>
      <c r="F123" s="113">
        <f>VLOOKUP($A119,データ!$A$4:$M$53,13)</f>
        <v>0</v>
      </c>
      <c r="G123" s="105"/>
      <c r="H123" s="105"/>
      <c r="I123" s="107"/>
      <c r="J123" s="107"/>
      <c r="K123" s="105">
        <v>2</v>
      </c>
      <c r="L123" s="107">
        <v>9</v>
      </c>
      <c r="M123" s="107">
        <v>86</v>
      </c>
      <c r="N123" s="108" t="str">
        <f t="shared" si="3"/>
        <v/>
      </c>
      <c r="O123" s="109"/>
    </row>
    <row r="124" spans="1:15" ht="13.5" customHeight="1">
      <c r="A124" s="181">
        <v>25</v>
      </c>
      <c r="B124" s="183">
        <f>VLOOKUP($A124,データ!$A$4:$M$53,2)</f>
        <v>0</v>
      </c>
      <c r="C124" s="185">
        <f>VLOOKUP($A124,データ!$A$4:$M$53,3)</f>
        <v>0</v>
      </c>
      <c r="D124" s="96">
        <v>1</v>
      </c>
      <c r="E124" s="97">
        <f>VLOOKUP($A124,データ!$A$4:$M$53,4)</f>
        <v>0</v>
      </c>
      <c r="F124" s="111" t="str">
        <f>VLOOKUP($A124,データ!$A$4:$M$53,5)</f>
        <v xml:space="preserve"> </v>
      </c>
      <c r="G124" s="96"/>
      <c r="H124" s="96"/>
      <c r="I124" s="98"/>
      <c r="J124" s="98"/>
      <c r="K124" s="96"/>
      <c r="L124" s="98"/>
      <c r="M124" s="98"/>
      <c r="N124" s="99" t="str">
        <f t="shared" si="3"/>
        <v/>
      </c>
      <c r="O124" s="100"/>
    </row>
    <row r="125" spans="1:15" ht="13.5" customHeight="1">
      <c r="A125" s="173"/>
      <c r="B125" s="176"/>
      <c r="C125" s="179"/>
      <c r="D125" s="92">
        <v>2</v>
      </c>
      <c r="E125" s="101">
        <f>VLOOKUP($A124,データ!$A$4:$M$53,6)</f>
        <v>0</v>
      </c>
      <c r="F125" s="112">
        <f>VLOOKUP($A124,データ!$A$4:$M$53,7)</f>
        <v>0</v>
      </c>
      <c r="G125" s="92"/>
      <c r="H125" s="92"/>
      <c r="I125" s="102"/>
      <c r="J125" s="102"/>
      <c r="K125" s="92"/>
      <c r="L125" s="102"/>
      <c r="M125" s="102"/>
      <c r="N125" s="103" t="str">
        <f t="shared" si="3"/>
        <v/>
      </c>
      <c r="O125" s="104"/>
    </row>
    <row r="126" spans="1:15" ht="13.5" customHeight="1">
      <c r="A126" s="173"/>
      <c r="B126" s="176"/>
      <c r="C126" s="179"/>
      <c r="D126" s="92">
        <v>3</v>
      </c>
      <c r="E126" s="101">
        <f>VLOOKUP($A124,データ!$A$4:$M$53,8)</f>
        <v>0</v>
      </c>
      <c r="F126" s="112">
        <f>VLOOKUP($A124,データ!$A$4:$M$53,9)</f>
        <v>0</v>
      </c>
      <c r="G126" s="92"/>
      <c r="H126" s="92"/>
      <c r="I126" s="102"/>
      <c r="J126" s="102"/>
      <c r="K126" s="92">
        <v>2</v>
      </c>
      <c r="L126" s="102">
        <v>7</v>
      </c>
      <c r="M126" s="102">
        <v>86</v>
      </c>
      <c r="N126" s="103" t="str">
        <f t="shared" si="3"/>
        <v/>
      </c>
      <c r="O126" s="104"/>
    </row>
    <row r="127" spans="1:15" ht="13.5" customHeight="1">
      <c r="A127" s="173"/>
      <c r="B127" s="176"/>
      <c r="C127" s="179"/>
      <c r="D127" s="92">
        <v>4</v>
      </c>
      <c r="E127" s="101">
        <f>VLOOKUP($A124,データ!$A$4:$M$53,10)</f>
        <v>0</v>
      </c>
      <c r="F127" s="112">
        <f>VLOOKUP($A124,データ!$A$4:$M$53,11)</f>
        <v>0</v>
      </c>
      <c r="G127" s="92"/>
      <c r="H127" s="92"/>
      <c r="I127" s="102"/>
      <c r="J127" s="102"/>
      <c r="K127" s="92">
        <v>2</v>
      </c>
      <c r="L127" s="102">
        <v>6</v>
      </c>
      <c r="M127" s="102">
        <v>4</v>
      </c>
      <c r="N127" s="103" t="str">
        <f t="shared" si="3"/>
        <v/>
      </c>
      <c r="O127" s="104"/>
    </row>
    <row r="128" spans="1:15" ht="14.25" customHeight="1" thickBot="1">
      <c r="A128" s="182"/>
      <c r="B128" s="184"/>
      <c r="C128" s="186"/>
      <c r="D128" s="105">
        <v>5</v>
      </c>
      <c r="E128" s="106">
        <f>VLOOKUP($A124,データ!$A$4:$M$53,12)</f>
        <v>0</v>
      </c>
      <c r="F128" s="113">
        <f>VLOOKUP($A124,データ!$A$4:$M$53,13)</f>
        <v>0</v>
      </c>
      <c r="G128" s="105"/>
      <c r="H128" s="105"/>
      <c r="I128" s="107"/>
      <c r="J128" s="107"/>
      <c r="K128" s="105">
        <v>2</v>
      </c>
      <c r="L128" s="107">
        <v>11</v>
      </c>
      <c r="M128" s="107">
        <v>64</v>
      </c>
      <c r="N128" s="108" t="str">
        <f t="shared" si="3"/>
        <v/>
      </c>
      <c r="O128" s="109"/>
    </row>
    <row r="129" spans="1:15" ht="13.5" customHeight="1">
      <c r="A129" s="181">
        <v>26</v>
      </c>
      <c r="B129" s="183">
        <f>VLOOKUP($A129,データ!$A$4:$M$53,2)</f>
        <v>0</v>
      </c>
      <c r="C129" s="185">
        <f>VLOOKUP($A129,データ!$A$4:$M$53,3)</f>
        <v>0</v>
      </c>
      <c r="D129" s="96">
        <v>1</v>
      </c>
      <c r="E129" s="97">
        <f>VLOOKUP($A129,データ!$A$4:$M$53,4)</f>
        <v>0</v>
      </c>
      <c r="F129" s="111">
        <f>VLOOKUP($A129,データ!$A$4:$M$53,5)</f>
        <v>0</v>
      </c>
      <c r="G129" s="96"/>
      <c r="H129" s="96"/>
      <c r="I129" s="98"/>
      <c r="J129" s="98"/>
      <c r="K129" s="96"/>
      <c r="L129" s="98"/>
      <c r="M129" s="98"/>
      <c r="N129" s="99" t="str">
        <f t="shared" si="3"/>
        <v/>
      </c>
      <c r="O129" s="100"/>
    </row>
    <row r="130" spans="1:15" ht="13.5" customHeight="1">
      <c r="A130" s="173"/>
      <c r="B130" s="176"/>
      <c r="C130" s="179"/>
      <c r="D130" s="92">
        <v>2</v>
      </c>
      <c r="E130" s="101">
        <f>VLOOKUP($A129,データ!$A$4:$M$53,6)</f>
        <v>0</v>
      </c>
      <c r="F130" s="112">
        <f>VLOOKUP($A129,データ!$A$4:$M$53,7)</f>
        <v>0</v>
      </c>
      <c r="G130" s="92"/>
      <c r="H130" s="92"/>
      <c r="I130" s="102"/>
      <c r="J130" s="102"/>
      <c r="K130" s="92"/>
      <c r="L130" s="102"/>
      <c r="M130" s="102"/>
      <c r="N130" s="103" t="str">
        <f t="shared" si="3"/>
        <v/>
      </c>
      <c r="O130" s="104"/>
    </row>
    <row r="131" spans="1:15" ht="13.5" customHeight="1">
      <c r="A131" s="173"/>
      <c r="B131" s="176"/>
      <c r="C131" s="179"/>
      <c r="D131" s="92">
        <v>3</v>
      </c>
      <c r="E131" s="101">
        <f>VLOOKUP($A129,データ!$A$4:$M$53,8)</f>
        <v>0</v>
      </c>
      <c r="F131" s="112">
        <f>VLOOKUP($A129,データ!$A$4:$M$53,9)</f>
        <v>0</v>
      </c>
      <c r="G131" s="92"/>
      <c r="H131" s="92"/>
      <c r="I131" s="102"/>
      <c r="J131" s="102"/>
      <c r="K131" s="92"/>
      <c r="L131" s="102"/>
      <c r="M131" s="102"/>
      <c r="N131" s="103" t="str">
        <f t="shared" si="3"/>
        <v/>
      </c>
      <c r="O131" s="104"/>
    </row>
    <row r="132" spans="1:15" ht="13.5" customHeight="1">
      <c r="A132" s="173"/>
      <c r="B132" s="176"/>
      <c r="C132" s="179"/>
      <c r="D132" s="92">
        <v>4</v>
      </c>
      <c r="E132" s="101">
        <f>VLOOKUP($A129,データ!$A$4:$M$53,10)</f>
        <v>0</v>
      </c>
      <c r="F132" s="112">
        <f>VLOOKUP($A129,データ!$A$4:$M$53,11)</f>
        <v>0</v>
      </c>
      <c r="G132" s="92"/>
      <c r="H132" s="92"/>
      <c r="I132" s="102"/>
      <c r="J132" s="102"/>
      <c r="K132" s="92"/>
      <c r="L132" s="102"/>
      <c r="M132" s="102"/>
      <c r="N132" s="103" t="str">
        <f t="shared" ref="N132:N195" si="4">IF(AND(ISNUMBER(H132),ISNUMBER(I132),ISNUMBER(J132)),H132/1440+I132/86400+J132/8640000,"")</f>
        <v/>
      </c>
      <c r="O132" s="104"/>
    </row>
    <row r="133" spans="1:15" ht="14.25" customHeight="1" thickBot="1">
      <c r="A133" s="182"/>
      <c r="B133" s="184"/>
      <c r="C133" s="186"/>
      <c r="D133" s="105">
        <v>5</v>
      </c>
      <c r="E133" s="106">
        <f>VLOOKUP($A129,データ!$A$4:$M$53,12)</f>
        <v>0</v>
      </c>
      <c r="F133" s="113">
        <f>VLOOKUP($A129,データ!$A$4:$M$53,13)</f>
        <v>0</v>
      </c>
      <c r="G133" s="105"/>
      <c r="H133" s="105"/>
      <c r="I133" s="107"/>
      <c r="J133" s="107"/>
      <c r="K133" s="105"/>
      <c r="L133" s="107"/>
      <c r="M133" s="107"/>
      <c r="N133" s="108" t="str">
        <f t="shared" si="4"/>
        <v/>
      </c>
      <c r="O133" s="109"/>
    </row>
    <row r="134" spans="1:15" ht="13.5" customHeight="1">
      <c r="A134" s="181">
        <v>27</v>
      </c>
      <c r="B134" s="183">
        <f>VLOOKUP($A134,データ!$A$4:$M$53,2)</f>
        <v>0</v>
      </c>
      <c r="C134" s="185">
        <f>VLOOKUP($A134,データ!$A$4:$M$53,3)</f>
        <v>0</v>
      </c>
      <c r="D134" s="96">
        <v>1</v>
      </c>
      <c r="E134" s="97">
        <f>VLOOKUP($A134,データ!$A$4:$M$53,4)</f>
        <v>0</v>
      </c>
      <c r="F134" s="111">
        <f>VLOOKUP($A134,データ!$A$4:$M$53,5)</f>
        <v>0</v>
      </c>
      <c r="G134" s="96"/>
      <c r="H134" s="96"/>
      <c r="I134" s="98"/>
      <c r="J134" s="98"/>
      <c r="K134" s="96"/>
      <c r="L134" s="98"/>
      <c r="M134" s="98"/>
      <c r="N134" s="99" t="str">
        <f t="shared" si="4"/>
        <v/>
      </c>
      <c r="O134" s="100"/>
    </row>
    <row r="135" spans="1:15" ht="13.5" customHeight="1">
      <c r="A135" s="173"/>
      <c r="B135" s="176"/>
      <c r="C135" s="179"/>
      <c r="D135" s="92">
        <v>2</v>
      </c>
      <c r="E135" s="101">
        <f>VLOOKUP($A134,データ!$A$4:$M$53,6)</f>
        <v>0</v>
      </c>
      <c r="F135" s="112">
        <f>VLOOKUP($A134,データ!$A$4:$M$53,7)</f>
        <v>0</v>
      </c>
      <c r="G135" s="92"/>
      <c r="H135" s="92"/>
      <c r="I135" s="102"/>
      <c r="J135" s="102"/>
      <c r="K135" s="92"/>
      <c r="L135" s="102"/>
      <c r="M135" s="102"/>
      <c r="N135" s="103" t="str">
        <f t="shared" si="4"/>
        <v/>
      </c>
      <c r="O135" s="104"/>
    </row>
    <row r="136" spans="1:15" ht="13.5" customHeight="1">
      <c r="A136" s="173"/>
      <c r="B136" s="176"/>
      <c r="C136" s="179"/>
      <c r="D136" s="92">
        <v>3</v>
      </c>
      <c r="E136" s="101">
        <f>VLOOKUP($A134,データ!$A$4:$M$53,8)</f>
        <v>0</v>
      </c>
      <c r="F136" s="112">
        <f>VLOOKUP($A134,データ!$A$4:$M$53,9)</f>
        <v>0</v>
      </c>
      <c r="G136" s="92"/>
      <c r="H136" s="92"/>
      <c r="I136" s="102"/>
      <c r="J136" s="102"/>
      <c r="K136" s="92">
        <v>1</v>
      </c>
      <c r="L136" s="102">
        <v>54</v>
      </c>
      <c r="M136" s="102">
        <v>69</v>
      </c>
      <c r="N136" s="103" t="str">
        <f t="shared" si="4"/>
        <v/>
      </c>
      <c r="O136" s="104"/>
    </row>
    <row r="137" spans="1:15" ht="13.5" customHeight="1">
      <c r="A137" s="173"/>
      <c r="B137" s="176"/>
      <c r="C137" s="179"/>
      <c r="D137" s="92">
        <v>4</v>
      </c>
      <c r="E137" s="101">
        <f>VLOOKUP($A134,データ!$A$4:$M$53,10)</f>
        <v>0</v>
      </c>
      <c r="F137" s="112">
        <f>VLOOKUP($A134,データ!$A$4:$M$53,11)</f>
        <v>0</v>
      </c>
      <c r="G137" s="92"/>
      <c r="H137" s="92"/>
      <c r="I137" s="102"/>
      <c r="J137" s="102"/>
      <c r="K137" s="92">
        <v>1</v>
      </c>
      <c r="L137" s="102">
        <v>56</v>
      </c>
      <c r="M137" s="102">
        <v>84</v>
      </c>
      <c r="N137" s="103" t="str">
        <f t="shared" si="4"/>
        <v/>
      </c>
      <c r="O137" s="104"/>
    </row>
    <row r="138" spans="1:15" ht="13.5" customHeight="1" thickBot="1">
      <c r="A138" s="182"/>
      <c r="B138" s="184"/>
      <c r="C138" s="186"/>
      <c r="D138" s="105">
        <v>5</v>
      </c>
      <c r="E138" s="106">
        <f>VLOOKUP($A134,データ!$A$4:$M$53,12)</f>
        <v>0</v>
      </c>
      <c r="F138" s="113">
        <f>VLOOKUP($A134,データ!$A$4:$M$53,13)</f>
        <v>0</v>
      </c>
      <c r="G138" s="105"/>
      <c r="H138" s="105"/>
      <c r="I138" s="107"/>
      <c r="J138" s="107"/>
      <c r="K138" s="105">
        <v>2</v>
      </c>
      <c r="L138" s="107">
        <v>18</v>
      </c>
      <c r="M138" s="107">
        <v>29</v>
      </c>
      <c r="N138" s="108" t="str">
        <f t="shared" si="4"/>
        <v/>
      </c>
      <c r="O138" s="109"/>
    </row>
    <row r="139" spans="1:15" ht="13.5" customHeight="1">
      <c r="A139" s="181">
        <v>28</v>
      </c>
      <c r="B139" s="183">
        <f>VLOOKUP($A139,データ!$A$4:$M$53,2)</f>
        <v>0</v>
      </c>
      <c r="C139" s="185">
        <f>VLOOKUP($A139,データ!$A$4:$M$53,3)</f>
        <v>0</v>
      </c>
      <c r="D139" s="96">
        <v>1</v>
      </c>
      <c r="E139" s="97">
        <f>VLOOKUP($A139,データ!$A$4:$M$53,4)</f>
        <v>0</v>
      </c>
      <c r="F139" s="111">
        <f>VLOOKUP($A139,データ!$A$4:$M$53,5)</f>
        <v>0</v>
      </c>
      <c r="G139" s="96"/>
      <c r="H139" s="96"/>
      <c r="I139" s="98"/>
      <c r="J139" s="98"/>
      <c r="K139" s="96"/>
      <c r="L139" s="98"/>
      <c r="M139" s="98"/>
      <c r="N139" s="99" t="str">
        <f t="shared" si="4"/>
        <v/>
      </c>
      <c r="O139" s="100"/>
    </row>
    <row r="140" spans="1:15" ht="13.5" customHeight="1">
      <c r="A140" s="173"/>
      <c r="B140" s="176"/>
      <c r="C140" s="179"/>
      <c r="D140" s="92">
        <v>2</v>
      </c>
      <c r="E140" s="101">
        <f>VLOOKUP($A139,データ!$A$4:$M$53,6)</f>
        <v>0</v>
      </c>
      <c r="F140" s="112">
        <f>VLOOKUP($A139,データ!$A$4:$M$53,7)</f>
        <v>0</v>
      </c>
      <c r="G140" s="92"/>
      <c r="H140" s="92"/>
      <c r="I140" s="102"/>
      <c r="J140" s="102"/>
      <c r="K140" s="92"/>
      <c r="L140" s="102"/>
      <c r="M140" s="102"/>
      <c r="N140" s="103" t="str">
        <f t="shared" si="4"/>
        <v/>
      </c>
      <c r="O140" s="104"/>
    </row>
    <row r="141" spans="1:15" ht="13.5" customHeight="1">
      <c r="A141" s="173"/>
      <c r="B141" s="176"/>
      <c r="C141" s="179"/>
      <c r="D141" s="92">
        <v>3</v>
      </c>
      <c r="E141" s="101">
        <f>VLOOKUP($A139,データ!$A$4:$M$53,8)</f>
        <v>0</v>
      </c>
      <c r="F141" s="112">
        <f>VLOOKUP($A139,データ!$A$4:$M$53,9)</f>
        <v>0</v>
      </c>
      <c r="G141" s="92"/>
      <c r="H141" s="92"/>
      <c r="I141" s="102"/>
      <c r="J141" s="102"/>
      <c r="K141" s="92">
        <v>1</v>
      </c>
      <c r="L141" s="102">
        <v>41</v>
      </c>
      <c r="M141" s="102">
        <v>67</v>
      </c>
      <c r="N141" s="103" t="str">
        <f t="shared" si="4"/>
        <v/>
      </c>
      <c r="O141" s="104"/>
    </row>
    <row r="142" spans="1:15" ht="13.5" customHeight="1">
      <c r="A142" s="173"/>
      <c r="B142" s="176"/>
      <c r="C142" s="179"/>
      <c r="D142" s="92">
        <v>4</v>
      </c>
      <c r="E142" s="101">
        <f>VLOOKUP($A139,データ!$A$4:$M$53,10)</f>
        <v>0</v>
      </c>
      <c r="F142" s="112">
        <f>VLOOKUP($A139,データ!$A$4:$M$53,11)</f>
        <v>0</v>
      </c>
      <c r="G142" s="92"/>
      <c r="H142" s="92"/>
      <c r="I142" s="102"/>
      <c r="J142" s="102"/>
      <c r="K142" s="92">
        <v>1</v>
      </c>
      <c r="L142" s="102">
        <v>42</v>
      </c>
      <c r="M142" s="102">
        <v>7</v>
      </c>
      <c r="N142" s="103" t="str">
        <f t="shared" si="4"/>
        <v/>
      </c>
      <c r="O142" s="104"/>
    </row>
    <row r="143" spans="1:15" ht="13.5" customHeight="1" thickBot="1">
      <c r="A143" s="182"/>
      <c r="B143" s="184"/>
      <c r="C143" s="186"/>
      <c r="D143" s="105">
        <v>5</v>
      </c>
      <c r="E143" s="106">
        <f>VLOOKUP($A139,データ!$A$4:$M$53,12)</f>
        <v>0</v>
      </c>
      <c r="F143" s="113">
        <f>VLOOKUP($A139,データ!$A$4:$M$53,13)</f>
        <v>0</v>
      </c>
      <c r="G143" s="105"/>
      <c r="H143" s="105"/>
      <c r="I143" s="107"/>
      <c r="J143" s="107"/>
      <c r="K143" s="105">
        <v>1</v>
      </c>
      <c r="L143" s="107">
        <v>42</v>
      </c>
      <c r="M143" s="107">
        <v>35</v>
      </c>
      <c r="N143" s="108" t="str">
        <f t="shared" si="4"/>
        <v/>
      </c>
      <c r="O143" s="109"/>
    </row>
    <row r="144" spans="1:15" ht="13.5" customHeight="1">
      <c r="A144" s="181">
        <v>29</v>
      </c>
      <c r="B144" s="183">
        <f>VLOOKUP($A144,データ!$A$4:$M$53,2)</f>
        <v>0</v>
      </c>
      <c r="C144" s="185">
        <f>VLOOKUP($A144,データ!$A$4:$M$53,3)</f>
        <v>0</v>
      </c>
      <c r="D144" s="96">
        <v>1</v>
      </c>
      <c r="E144" s="97">
        <f>VLOOKUP($A144,データ!$A$4:$M$53,4)</f>
        <v>0</v>
      </c>
      <c r="F144" s="111">
        <f>VLOOKUP($A144,データ!$A$4:$M$53,5)</f>
        <v>0</v>
      </c>
      <c r="G144" s="96"/>
      <c r="H144" s="96"/>
      <c r="I144" s="98"/>
      <c r="J144" s="98"/>
      <c r="K144" s="96">
        <v>2</v>
      </c>
      <c r="L144" s="98">
        <v>43</v>
      </c>
      <c r="M144" s="98">
        <v>69</v>
      </c>
      <c r="N144" s="99" t="str">
        <f t="shared" si="4"/>
        <v/>
      </c>
      <c r="O144" s="100"/>
    </row>
    <row r="145" spans="1:15" ht="13.5" customHeight="1">
      <c r="A145" s="173"/>
      <c r="B145" s="176"/>
      <c r="C145" s="179"/>
      <c r="D145" s="92">
        <v>2</v>
      </c>
      <c r="E145" s="101">
        <f>VLOOKUP($A144,データ!$A$4:$M$53,6)</f>
        <v>0</v>
      </c>
      <c r="F145" s="112">
        <f>VLOOKUP($A144,データ!$A$4:$M$53,7)</f>
        <v>0</v>
      </c>
      <c r="G145" s="92" t="str">
        <f>IF(N145="","",RANK(N145,N144:N148,1))</f>
        <v/>
      </c>
      <c r="H145" s="92"/>
      <c r="I145" s="102"/>
      <c r="J145" s="102"/>
      <c r="K145" s="92">
        <v>2</v>
      </c>
      <c r="L145" s="102">
        <v>31</v>
      </c>
      <c r="M145" s="102">
        <v>42</v>
      </c>
      <c r="N145" s="103" t="str">
        <f t="shared" si="4"/>
        <v/>
      </c>
      <c r="O145" s="104"/>
    </row>
    <row r="146" spans="1:15" ht="13.5" customHeight="1">
      <c r="A146" s="173"/>
      <c r="B146" s="176"/>
      <c r="C146" s="179"/>
      <c r="D146" s="92">
        <v>3</v>
      </c>
      <c r="E146" s="101">
        <f>VLOOKUP($A144,データ!$A$4:$M$53,8)</f>
        <v>0</v>
      </c>
      <c r="F146" s="112">
        <f>VLOOKUP($A144,データ!$A$4:$M$53,9)</f>
        <v>0</v>
      </c>
      <c r="G146" s="92" t="str">
        <f>IF(N146="","",RANK(N146,N144:N148,1))</f>
        <v/>
      </c>
      <c r="H146" s="92"/>
      <c r="I146" s="102"/>
      <c r="J146" s="102"/>
      <c r="K146" s="92">
        <v>2</v>
      </c>
      <c r="L146" s="102">
        <v>47</v>
      </c>
      <c r="M146" s="102">
        <v>23</v>
      </c>
      <c r="N146" s="103" t="str">
        <f t="shared" si="4"/>
        <v/>
      </c>
      <c r="O146" s="104"/>
    </row>
    <row r="147" spans="1:15" ht="13.5" customHeight="1">
      <c r="A147" s="173"/>
      <c r="B147" s="176"/>
      <c r="C147" s="179"/>
      <c r="D147" s="92">
        <v>4</v>
      </c>
      <c r="E147" s="101">
        <f>VLOOKUP($A144,データ!$A$4:$M$53,10)</f>
        <v>0</v>
      </c>
      <c r="F147" s="112">
        <f>VLOOKUP($A144,データ!$A$4:$M$53,11)</f>
        <v>0</v>
      </c>
      <c r="G147" s="92" t="str">
        <f>IF(N147="","",RANK(N147,N144:N148,1))</f>
        <v/>
      </c>
      <c r="H147" s="92"/>
      <c r="I147" s="102"/>
      <c r="J147" s="102"/>
      <c r="K147" s="92">
        <v>2</v>
      </c>
      <c r="L147" s="102">
        <v>23</v>
      </c>
      <c r="M147" s="102">
        <v>54</v>
      </c>
      <c r="N147" s="103" t="str">
        <f t="shared" si="4"/>
        <v/>
      </c>
      <c r="O147" s="104"/>
    </row>
    <row r="148" spans="1:15" ht="13.5" customHeight="1" thickBot="1">
      <c r="A148" s="182"/>
      <c r="B148" s="184"/>
      <c r="C148" s="186"/>
      <c r="D148" s="105">
        <v>5</v>
      </c>
      <c r="E148" s="106">
        <f>VLOOKUP($A144,データ!$A$4:$M$53,12)</f>
        <v>0</v>
      </c>
      <c r="F148" s="113">
        <f>VLOOKUP($A144,データ!$A$4:$M$53,13)</f>
        <v>0</v>
      </c>
      <c r="G148" s="105" t="str">
        <f>IF(N148="","",RANK(N148,N144:N148,1))</f>
        <v/>
      </c>
      <c r="H148" s="105"/>
      <c r="I148" s="107"/>
      <c r="J148" s="107"/>
      <c r="K148" s="105">
        <v>2</v>
      </c>
      <c r="L148" s="107">
        <v>25</v>
      </c>
      <c r="M148" s="107">
        <v>15</v>
      </c>
      <c r="N148" s="108" t="str">
        <f t="shared" si="4"/>
        <v/>
      </c>
      <c r="O148" s="109"/>
    </row>
    <row r="149" spans="1:15" ht="13.5" customHeight="1">
      <c r="A149" s="181">
        <v>30</v>
      </c>
      <c r="B149" s="183">
        <f>VLOOKUP($A149,データ!$A$4:$M$53,2)</f>
        <v>0</v>
      </c>
      <c r="C149" s="185">
        <f>VLOOKUP($A149,データ!$A$4:$M$53,3)</f>
        <v>0</v>
      </c>
      <c r="D149" s="96">
        <v>1</v>
      </c>
      <c r="E149" s="97">
        <f>VLOOKUP($A149,データ!$A$4:$M$53,4)</f>
        <v>0</v>
      </c>
      <c r="F149" s="111">
        <f>VLOOKUP($A149,データ!$A$4:$M$53,5)</f>
        <v>0</v>
      </c>
      <c r="G149" s="96" t="str">
        <f>IF(N149="","",RANK(N149,N149:N153,1))</f>
        <v/>
      </c>
      <c r="H149" s="96"/>
      <c r="I149" s="98"/>
      <c r="J149" s="98"/>
      <c r="K149" s="96">
        <v>2</v>
      </c>
      <c r="L149" s="98">
        <v>11</v>
      </c>
      <c r="M149" s="98">
        <v>14</v>
      </c>
      <c r="N149" s="99" t="str">
        <f t="shared" si="4"/>
        <v/>
      </c>
      <c r="O149" s="100"/>
    </row>
    <row r="150" spans="1:15" ht="13.5" customHeight="1">
      <c r="A150" s="173"/>
      <c r="B150" s="176"/>
      <c r="C150" s="179"/>
      <c r="D150" s="92">
        <v>2</v>
      </c>
      <c r="E150" s="101">
        <f>VLOOKUP($A149,データ!$A$4:$M$53,6)</f>
        <v>0</v>
      </c>
      <c r="F150" s="112">
        <f>VLOOKUP($A149,データ!$A$4:$M$53,7)</f>
        <v>0</v>
      </c>
      <c r="G150" s="92" t="str">
        <f>IF(N150="","",RANK(N150,N149:N153,1))</f>
        <v/>
      </c>
      <c r="H150" s="92"/>
      <c r="I150" s="102"/>
      <c r="J150" s="102"/>
      <c r="K150" s="92">
        <v>2</v>
      </c>
      <c r="L150" s="102">
        <v>10</v>
      </c>
      <c r="M150" s="102">
        <v>29</v>
      </c>
      <c r="N150" s="103" t="str">
        <f t="shared" si="4"/>
        <v/>
      </c>
      <c r="O150" s="104"/>
    </row>
    <row r="151" spans="1:15" ht="13.5" customHeight="1">
      <c r="A151" s="173"/>
      <c r="B151" s="176"/>
      <c r="C151" s="179"/>
      <c r="D151" s="92">
        <v>3</v>
      </c>
      <c r="E151" s="101">
        <f>VLOOKUP($A149,データ!$A$4:$M$53,8)</f>
        <v>0</v>
      </c>
      <c r="F151" s="112">
        <f>VLOOKUP($A149,データ!$A$4:$M$53,9)</f>
        <v>0</v>
      </c>
      <c r="G151" s="92" t="str">
        <f>IF(N151="","",RANK(N151,N149:N153,1))</f>
        <v/>
      </c>
      <c r="H151" s="92"/>
      <c r="I151" s="102"/>
      <c r="J151" s="102"/>
      <c r="K151" s="92">
        <v>2</v>
      </c>
      <c r="L151" s="102">
        <v>11</v>
      </c>
      <c r="M151" s="102">
        <v>41</v>
      </c>
      <c r="N151" s="103" t="str">
        <f t="shared" si="4"/>
        <v/>
      </c>
      <c r="O151" s="104"/>
    </row>
    <row r="152" spans="1:15" ht="13.5" customHeight="1">
      <c r="A152" s="173"/>
      <c r="B152" s="176"/>
      <c r="C152" s="179"/>
      <c r="D152" s="92">
        <v>4</v>
      </c>
      <c r="E152" s="101">
        <f>VLOOKUP($A149,データ!$A$4:$M$53,10)</f>
        <v>0</v>
      </c>
      <c r="F152" s="112">
        <f>VLOOKUP($A149,データ!$A$4:$M$53,11)</f>
        <v>0</v>
      </c>
      <c r="G152" s="92" t="str">
        <f>IF(N152="","",RANK(N152,N149:N153,1))</f>
        <v/>
      </c>
      <c r="H152" s="92"/>
      <c r="I152" s="102"/>
      <c r="J152" s="102"/>
      <c r="K152" s="92">
        <v>2</v>
      </c>
      <c r="L152" s="102">
        <v>10</v>
      </c>
      <c r="M152" s="102">
        <v>61</v>
      </c>
      <c r="N152" s="103" t="str">
        <f t="shared" si="4"/>
        <v/>
      </c>
      <c r="O152" s="104"/>
    </row>
    <row r="153" spans="1:15" ht="13.5" customHeight="1" thickBot="1">
      <c r="A153" s="182"/>
      <c r="B153" s="184"/>
      <c r="C153" s="186"/>
      <c r="D153" s="105">
        <v>5</v>
      </c>
      <c r="E153" s="106">
        <f>VLOOKUP($A149,データ!$A$4:$M$53,12)</f>
        <v>0</v>
      </c>
      <c r="F153" s="113">
        <f>VLOOKUP($A149,データ!$A$4:$M$53,13)</f>
        <v>0</v>
      </c>
      <c r="G153" s="105" t="str">
        <f>IF(N153="","",RANK(N153,N149:N153,1))</f>
        <v/>
      </c>
      <c r="H153" s="105"/>
      <c r="I153" s="107"/>
      <c r="J153" s="107"/>
      <c r="K153" s="105">
        <v>2</v>
      </c>
      <c r="L153" s="107">
        <v>9</v>
      </c>
      <c r="M153" s="107">
        <v>86</v>
      </c>
      <c r="N153" s="108" t="str">
        <f t="shared" si="4"/>
        <v/>
      </c>
      <c r="O153" s="109"/>
    </row>
    <row r="154" spans="1:15">
      <c r="A154" s="187">
        <v>31</v>
      </c>
      <c r="B154" s="176">
        <f>VLOOKUP($A154,データ!$A$4:$M$53,2)</f>
        <v>0</v>
      </c>
      <c r="C154" s="179">
        <f>VLOOKUP($A154,データ!$A$4:$M$53,3)</f>
        <v>0</v>
      </c>
      <c r="D154" s="92">
        <v>1</v>
      </c>
      <c r="E154" s="101">
        <f>VLOOKUP($A154,データ!$A$4:$M$53,4)</f>
        <v>0</v>
      </c>
      <c r="F154" s="112">
        <f>VLOOKUP($A154,データ!$A$4:$M$53,5)</f>
        <v>0</v>
      </c>
      <c r="G154" s="92" t="str">
        <f>IF(N154="","",RANK(N154,N154:N158,1))</f>
        <v/>
      </c>
      <c r="H154" s="92"/>
      <c r="I154" s="102"/>
      <c r="J154" s="102"/>
      <c r="K154" s="92"/>
      <c r="L154" s="102"/>
      <c r="M154" s="102"/>
      <c r="N154" s="103" t="str">
        <f t="shared" si="4"/>
        <v/>
      </c>
      <c r="O154" s="138"/>
    </row>
    <row r="155" spans="1:15">
      <c r="A155" s="187"/>
      <c r="B155" s="176"/>
      <c r="C155" s="179"/>
      <c r="D155" s="92">
        <v>2</v>
      </c>
      <c r="E155" s="101">
        <f>VLOOKUP($A154,データ!$A$4:$M$53,6)</f>
        <v>0</v>
      </c>
      <c r="F155" s="112">
        <f>VLOOKUP($A154,データ!$A$4:$M$53,7)</f>
        <v>0</v>
      </c>
      <c r="G155" s="92" t="str">
        <f>IF(N155="","",RANK(N155,N154:N158,1))</f>
        <v/>
      </c>
      <c r="H155" s="92"/>
      <c r="I155" s="102"/>
      <c r="J155" s="102"/>
      <c r="K155" s="92"/>
      <c r="L155" s="102"/>
      <c r="M155" s="102"/>
      <c r="N155" s="103" t="str">
        <f t="shared" si="4"/>
        <v/>
      </c>
      <c r="O155" s="138"/>
    </row>
    <row r="156" spans="1:15">
      <c r="A156" s="187"/>
      <c r="B156" s="176"/>
      <c r="C156" s="179"/>
      <c r="D156" s="92">
        <v>3</v>
      </c>
      <c r="E156" s="101">
        <f>VLOOKUP($A154,データ!$A$4:$M$53,8)</f>
        <v>0</v>
      </c>
      <c r="F156" s="112">
        <f>VLOOKUP($A154,データ!$A$4:$M$53,9)</f>
        <v>0</v>
      </c>
      <c r="G156" s="92" t="str">
        <f>IF(N156="","",RANK(N156,N154:N158,1))</f>
        <v/>
      </c>
      <c r="H156" s="92"/>
      <c r="I156" s="102"/>
      <c r="J156" s="102"/>
      <c r="K156" s="92">
        <v>2</v>
      </c>
      <c r="L156" s="102">
        <v>7</v>
      </c>
      <c r="M156" s="102">
        <v>86</v>
      </c>
      <c r="N156" s="103" t="str">
        <f t="shared" si="4"/>
        <v/>
      </c>
      <c r="O156" s="138"/>
    </row>
    <row r="157" spans="1:15">
      <c r="A157" s="187"/>
      <c r="B157" s="176"/>
      <c r="C157" s="179"/>
      <c r="D157" s="92">
        <v>4</v>
      </c>
      <c r="E157" s="101">
        <f>VLOOKUP($A154,データ!$A$4:$M$53,10)</f>
        <v>0</v>
      </c>
      <c r="F157" s="112">
        <f>VLOOKUP($A154,データ!$A$4:$M$53,11)</f>
        <v>0</v>
      </c>
      <c r="G157" s="92" t="str">
        <f>IF(N157="","",RANK(N157,N154:N158,1))</f>
        <v/>
      </c>
      <c r="H157" s="92"/>
      <c r="I157" s="102"/>
      <c r="J157" s="102"/>
      <c r="K157" s="92">
        <v>2</v>
      </c>
      <c r="L157" s="102">
        <v>6</v>
      </c>
      <c r="M157" s="102">
        <v>4</v>
      </c>
      <c r="N157" s="103" t="str">
        <f t="shared" si="4"/>
        <v/>
      </c>
      <c r="O157" s="138"/>
    </row>
    <row r="158" spans="1:15">
      <c r="A158" s="187"/>
      <c r="B158" s="176"/>
      <c r="C158" s="179"/>
      <c r="D158" s="92">
        <v>5</v>
      </c>
      <c r="E158" s="101">
        <f>VLOOKUP($A154,データ!$A$4:$M$53,12)</f>
        <v>0</v>
      </c>
      <c r="F158" s="112">
        <f>VLOOKUP($A154,データ!$A$4:$M$53,13)</f>
        <v>0</v>
      </c>
      <c r="G158" s="92" t="str">
        <f>IF(N158="","",RANK(N158,N154:N158,1))</f>
        <v/>
      </c>
      <c r="H158" s="92"/>
      <c r="I158" s="102"/>
      <c r="J158" s="102"/>
      <c r="K158" s="92">
        <v>2</v>
      </c>
      <c r="L158" s="102">
        <v>11</v>
      </c>
      <c r="M158" s="102">
        <v>64</v>
      </c>
      <c r="N158" s="103" t="str">
        <f t="shared" si="4"/>
        <v/>
      </c>
      <c r="O158" s="138"/>
    </row>
    <row r="159" spans="1:15">
      <c r="A159" s="187">
        <v>32</v>
      </c>
      <c r="B159" s="176">
        <f>VLOOKUP($A159,データ!$A$4:$M$53,2)</f>
        <v>0</v>
      </c>
      <c r="C159" s="179">
        <f>VLOOKUP($A159,データ!$A$4:$M$53,3)</f>
        <v>0</v>
      </c>
      <c r="D159" s="92">
        <v>1</v>
      </c>
      <c r="E159" s="101">
        <f>VLOOKUP($A159,データ!$A$4:$M$53,4)</f>
        <v>0</v>
      </c>
      <c r="F159" s="112">
        <f>VLOOKUP($A159,データ!$A$4:$M$53,5)</f>
        <v>0</v>
      </c>
      <c r="G159" s="92" t="str">
        <f>IF(N159="","",RANK(N159,N159:N163,1))</f>
        <v/>
      </c>
      <c r="H159" s="92"/>
      <c r="I159" s="102"/>
      <c r="J159" s="102"/>
      <c r="K159" s="92"/>
      <c r="L159" s="102"/>
      <c r="M159" s="102"/>
      <c r="N159" s="103" t="str">
        <f t="shared" si="4"/>
        <v/>
      </c>
      <c r="O159" s="138"/>
    </row>
    <row r="160" spans="1:15">
      <c r="A160" s="187"/>
      <c r="B160" s="176"/>
      <c r="C160" s="179"/>
      <c r="D160" s="92">
        <v>2</v>
      </c>
      <c r="E160" s="101">
        <f>VLOOKUP($A159,データ!$A$4:$M$53,6)</f>
        <v>0</v>
      </c>
      <c r="F160" s="112">
        <f>VLOOKUP($A159,データ!$A$4:$M$53,7)</f>
        <v>0</v>
      </c>
      <c r="G160" s="92" t="str">
        <f>IF(N160="","",RANK(N160,N159:N163,1))</f>
        <v/>
      </c>
      <c r="H160" s="92"/>
      <c r="I160" s="102"/>
      <c r="J160" s="102"/>
      <c r="K160" s="92"/>
      <c r="L160" s="102"/>
      <c r="M160" s="102"/>
      <c r="N160" s="103" t="str">
        <f t="shared" si="4"/>
        <v/>
      </c>
      <c r="O160" s="138"/>
    </row>
    <row r="161" spans="1:15">
      <c r="A161" s="187"/>
      <c r="B161" s="176"/>
      <c r="C161" s="179"/>
      <c r="D161" s="92">
        <v>3</v>
      </c>
      <c r="E161" s="101">
        <f>VLOOKUP($A159,データ!$A$4:$M$53,8)</f>
        <v>0</v>
      </c>
      <c r="F161" s="112">
        <f>VLOOKUP($A159,データ!$A$4:$M$53,9)</f>
        <v>0</v>
      </c>
      <c r="G161" s="92" t="str">
        <f>IF(N161="","",RANK(N161,N159:N163,1))</f>
        <v/>
      </c>
      <c r="H161" s="92"/>
      <c r="I161" s="102"/>
      <c r="J161" s="102"/>
      <c r="K161" s="92"/>
      <c r="L161" s="102"/>
      <c r="M161" s="102"/>
      <c r="N161" s="103" t="str">
        <f t="shared" si="4"/>
        <v/>
      </c>
      <c r="O161" s="138"/>
    </row>
    <row r="162" spans="1:15">
      <c r="A162" s="187"/>
      <c r="B162" s="176"/>
      <c r="C162" s="179"/>
      <c r="D162" s="92">
        <v>4</v>
      </c>
      <c r="E162" s="101">
        <f>VLOOKUP($A159,データ!$A$4:$M$53,10)</f>
        <v>0</v>
      </c>
      <c r="F162" s="112">
        <f>VLOOKUP($A159,データ!$A$4:$M$53,11)</f>
        <v>0</v>
      </c>
      <c r="G162" s="92" t="str">
        <f>IF(N162="","",RANK(N162,N159:N163,1))</f>
        <v/>
      </c>
      <c r="H162" s="92"/>
      <c r="I162" s="102"/>
      <c r="J162" s="102"/>
      <c r="K162" s="92"/>
      <c r="L162" s="102"/>
      <c r="M162" s="102"/>
      <c r="N162" s="103" t="str">
        <f t="shared" si="4"/>
        <v/>
      </c>
      <c r="O162" s="138"/>
    </row>
    <row r="163" spans="1:15">
      <c r="A163" s="187"/>
      <c r="B163" s="176"/>
      <c r="C163" s="179"/>
      <c r="D163" s="92">
        <v>5</v>
      </c>
      <c r="E163" s="101">
        <f>VLOOKUP($A159,データ!$A$4:$M$53,12)</f>
        <v>0</v>
      </c>
      <c r="F163" s="112">
        <f>VLOOKUP($A159,データ!$A$4:$M$53,13)</f>
        <v>0</v>
      </c>
      <c r="G163" s="92" t="str">
        <f>IF(N163="","",RANK(N163,N159:N163,1))</f>
        <v/>
      </c>
      <c r="H163" s="92"/>
      <c r="I163" s="102"/>
      <c r="J163" s="102"/>
      <c r="K163" s="92"/>
      <c r="L163" s="102"/>
      <c r="M163" s="102"/>
      <c r="N163" s="103" t="str">
        <f t="shared" si="4"/>
        <v/>
      </c>
      <c r="O163" s="138"/>
    </row>
    <row r="164" spans="1:15">
      <c r="A164" s="187">
        <v>33</v>
      </c>
      <c r="B164" s="176">
        <f>VLOOKUP($A164,データ!$A$4:$M$53,2)</f>
        <v>0</v>
      </c>
      <c r="C164" s="179">
        <f>VLOOKUP($A164,データ!$A$4:$M$53,3)</f>
        <v>0</v>
      </c>
      <c r="D164" s="92">
        <v>1</v>
      </c>
      <c r="E164" s="101">
        <f>VLOOKUP($A164,データ!$A$4:$M$53,4)</f>
        <v>0</v>
      </c>
      <c r="F164" s="112">
        <f>VLOOKUP($A164,データ!$A$4:$M$53,5)</f>
        <v>0</v>
      </c>
      <c r="G164" s="92" t="str">
        <f>IF(N164="","",RANK(N164,N164:N168,1))</f>
        <v/>
      </c>
      <c r="H164" s="92"/>
      <c r="I164" s="102"/>
      <c r="J164" s="102"/>
      <c r="K164" s="92"/>
      <c r="L164" s="102"/>
      <c r="M164" s="102"/>
      <c r="N164" s="103" t="str">
        <f t="shared" si="4"/>
        <v/>
      </c>
      <c r="O164" s="138"/>
    </row>
    <row r="165" spans="1:15">
      <c r="A165" s="187"/>
      <c r="B165" s="176"/>
      <c r="C165" s="179"/>
      <c r="D165" s="92">
        <v>2</v>
      </c>
      <c r="E165" s="101">
        <f>VLOOKUP($A164,データ!$A$4:$M$53,6)</f>
        <v>0</v>
      </c>
      <c r="F165" s="112">
        <f>VLOOKUP($A164,データ!$A$4:$M$53,7)</f>
        <v>0</v>
      </c>
      <c r="G165" s="92" t="str">
        <f>IF(N165="","",RANK(N165,N164:N168,1))</f>
        <v/>
      </c>
      <c r="H165" s="92"/>
      <c r="I165" s="102"/>
      <c r="J165" s="102"/>
      <c r="K165" s="92"/>
      <c r="L165" s="102"/>
      <c r="M165" s="102"/>
      <c r="N165" s="103" t="str">
        <f t="shared" si="4"/>
        <v/>
      </c>
      <c r="O165" s="138"/>
    </row>
    <row r="166" spans="1:15">
      <c r="A166" s="187"/>
      <c r="B166" s="176"/>
      <c r="C166" s="179"/>
      <c r="D166" s="92">
        <v>3</v>
      </c>
      <c r="E166" s="101">
        <f>VLOOKUP($A164,データ!$A$4:$M$53,8)</f>
        <v>0</v>
      </c>
      <c r="F166" s="112">
        <f>VLOOKUP($A164,データ!$A$4:$M$53,9)</f>
        <v>0</v>
      </c>
      <c r="G166" s="92" t="str">
        <f>IF(N166="","",RANK(N166,N164:N168,1))</f>
        <v/>
      </c>
      <c r="H166" s="92"/>
      <c r="I166" s="102"/>
      <c r="J166" s="102"/>
      <c r="K166" s="92">
        <v>1</v>
      </c>
      <c r="L166" s="102">
        <v>54</v>
      </c>
      <c r="M166" s="102">
        <v>69</v>
      </c>
      <c r="N166" s="103" t="str">
        <f t="shared" si="4"/>
        <v/>
      </c>
      <c r="O166" s="138"/>
    </row>
    <row r="167" spans="1:15">
      <c r="A167" s="187"/>
      <c r="B167" s="176"/>
      <c r="C167" s="179"/>
      <c r="D167" s="92">
        <v>4</v>
      </c>
      <c r="E167" s="101">
        <f>VLOOKUP($A164,データ!$A$4:$M$53,10)</f>
        <v>0</v>
      </c>
      <c r="F167" s="112">
        <f>VLOOKUP($A164,データ!$A$4:$M$53,11)</f>
        <v>0</v>
      </c>
      <c r="G167" s="92" t="str">
        <f>IF(N167="","",RANK(N167,N164:N168,1))</f>
        <v/>
      </c>
      <c r="H167" s="92"/>
      <c r="I167" s="102"/>
      <c r="J167" s="102"/>
      <c r="K167" s="92">
        <v>1</v>
      </c>
      <c r="L167" s="102">
        <v>56</v>
      </c>
      <c r="M167" s="102">
        <v>84</v>
      </c>
      <c r="N167" s="103" t="str">
        <f t="shared" si="4"/>
        <v/>
      </c>
      <c r="O167" s="138"/>
    </row>
    <row r="168" spans="1:15">
      <c r="A168" s="187"/>
      <c r="B168" s="176"/>
      <c r="C168" s="179"/>
      <c r="D168" s="92">
        <v>5</v>
      </c>
      <c r="E168" s="101">
        <f>VLOOKUP($A164,データ!$A$4:$M$53,12)</f>
        <v>0</v>
      </c>
      <c r="F168" s="112">
        <f>VLOOKUP($A164,データ!$A$4:$M$53,13)</f>
        <v>0</v>
      </c>
      <c r="G168" s="92" t="str">
        <f>IF(N168="","",RANK(N168,N164:N168,1))</f>
        <v/>
      </c>
      <c r="H168" s="92"/>
      <c r="I168" s="102"/>
      <c r="J168" s="102"/>
      <c r="K168" s="92">
        <v>2</v>
      </c>
      <c r="L168" s="102">
        <v>18</v>
      </c>
      <c r="M168" s="102">
        <v>29</v>
      </c>
      <c r="N168" s="103" t="str">
        <f t="shared" si="4"/>
        <v/>
      </c>
      <c r="O168" s="138"/>
    </row>
    <row r="169" spans="1:15">
      <c r="A169" s="187">
        <v>34</v>
      </c>
      <c r="B169" s="176">
        <f>VLOOKUP($A169,データ!$A$4:$M$53,2)</f>
        <v>0</v>
      </c>
      <c r="C169" s="179">
        <f>VLOOKUP($A169,データ!$A$4:$M$53,3)</f>
        <v>0</v>
      </c>
      <c r="D169" s="92">
        <v>1</v>
      </c>
      <c r="E169" s="101">
        <f>VLOOKUP($A169,データ!$A$4:$M$53,4)</f>
        <v>0</v>
      </c>
      <c r="F169" s="112">
        <f>VLOOKUP($A169,データ!$A$4:$M$53,5)</f>
        <v>0</v>
      </c>
      <c r="G169" s="92" t="str">
        <f>IF(N169="","",RANK(N169,N169:N173,1))</f>
        <v/>
      </c>
      <c r="H169" s="92"/>
      <c r="I169" s="102"/>
      <c r="J169" s="102"/>
      <c r="K169" s="92"/>
      <c r="L169" s="102"/>
      <c r="M169" s="102"/>
      <c r="N169" s="103" t="str">
        <f t="shared" si="4"/>
        <v/>
      </c>
      <c r="O169" s="138"/>
    </row>
    <row r="170" spans="1:15">
      <c r="A170" s="187"/>
      <c r="B170" s="176"/>
      <c r="C170" s="179"/>
      <c r="D170" s="92">
        <v>2</v>
      </c>
      <c r="E170" s="101">
        <f>VLOOKUP($A169,データ!$A$4:$M$53,6)</f>
        <v>0</v>
      </c>
      <c r="F170" s="112">
        <f>VLOOKUP($A169,データ!$A$4:$M$53,7)</f>
        <v>0</v>
      </c>
      <c r="G170" s="92" t="str">
        <f>IF(N170="","",RANK(N170,N169:N173,1))</f>
        <v/>
      </c>
      <c r="H170" s="92"/>
      <c r="I170" s="102"/>
      <c r="J170" s="102"/>
      <c r="K170" s="92"/>
      <c r="L170" s="102"/>
      <c r="M170" s="102"/>
      <c r="N170" s="103" t="str">
        <f t="shared" si="4"/>
        <v/>
      </c>
      <c r="O170" s="138"/>
    </row>
    <row r="171" spans="1:15">
      <c r="A171" s="187"/>
      <c r="B171" s="176"/>
      <c r="C171" s="179"/>
      <c r="D171" s="92">
        <v>3</v>
      </c>
      <c r="E171" s="101">
        <f>VLOOKUP($A169,データ!$A$4:$M$53,8)</f>
        <v>0</v>
      </c>
      <c r="F171" s="112">
        <f>VLOOKUP($A169,データ!$A$4:$M$53,9)</f>
        <v>0</v>
      </c>
      <c r="G171" s="92" t="str">
        <f>IF(N171="","",RANK(N171,N169:N173,1))</f>
        <v/>
      </c>
      <c r="H171" s="92"/>
      <c r="I171" s="102"/>
      <c r="J171" s="102"/>
      <c r="K171" s="92">
        <v>1</v>
      </c>
      <c r="L171" s="102">
        <v>41</v>
      </c>
      <c r="M171" s="102">
        <v>67</v>
      </c>
      <c r="N171" s="103" t="str">
        <f t="shared" si="4"/>
        <v/>
      </c>
      <c r="O171" s="138"/>
    </row>
    <row r="172" spans="1:15">
      <c r="A172" s="187"/>
      <c r="B172" s="176"/>
      <c r="C172" s="179"/>
      <c r="D172" s="92">
        <v>4</v>
      </c>
      <c r="E172" s="101">
        <f>VLOOKUP($A169,データ!$A$4:$M$53,10)</f>
        <v>0</v>
      </c>
      <c r="F172" s="112">
        <f>VLOOKUP($A169,データ!$A$4:$M$53,11)</f>
        <v>0</v>
      </c>
      <c r="G172" s="92" t="str">
        <f>IF(N172="","",RANK(N172,N169:N173,1))</f>
        <v/>
      </c>
      <c r="H172" s="92"/>
      <c r="I172" s="102"/>
      <c r="J172" s="102"/>
      <c r="K172" s="92">
        <v>1</v>
      </c>
      <c r="L172" s="102">
        <v>42</v>
      </c>
      <c r="M172" s="102">
        <v>7</v>
      </c>
      <c r="N172" s="103" t="str">
        <f t="shared" si="4"/>
        <v/>
      </c>
      <c r="O172" s="138"/>
    </row>
    <row r="173" spans="1:15">
      <c r="A173" s="187"/>
      <c r="B173" s="176"/>
      <c r="C173" s="179"/>
      <c r="D173" s="92">
        <v>5</v>
      </c>
      <c r="E173" s="101">
        <f>VLOOKUP($A169,データ!$A$4:$M$53,12)</f>
        <v>0</v>
      </c>
      <c r="F173" s="112">
        <f>VLOOKUP($A169,データ!$A$4:$M$53,13)</f>
        <v>0</v>
      </c>
      <c r="G173" s="92" t="str">
        <f>IF(N173="","",RANK(N173,N169:N173,1))</f>
        <v/>
      </c>
      <c r="H173" s="92"/>
      <c r="I173" s="102"/>
      <c r="J173" s="102"/>
      <c r="K173" s="92">
        <v>1</v>
      </c>
      <c r="L173" s="102">
        <v>42</v>
      </c>
      <c r="M173" s="102">
        <v>35</v>
      </c>
      <c r="N173" s="103" t="str">
        <f t="shared" si="4"/>
        <v/>
      </c>
      <c r="O173" s="138"/>
    </row>
    <row r="174" spans="1:15">
      <c r="A174" s="187">
        <v>35</v>
      </c>
      <c r="B174" s="176">
        <f>VLOOKUP($A174,データ!$A$4:$M$53,2)</f>
        <v>0</v>
      </c>
      <c r="C174" s="179">
        <f>VLOOKUP($A174,データ!$A$4:$M$53,3)</f>
        <v>0</v>
      </c>
      <c r="D174" s="92">
        <v>1</v>
      </c>
      <c r="E174" s="101">
        <f>VLOOKUP($A174,データ!$A$4:$M$53,4)</f>
        <v>0</v>
      </c>
      <c r="F174" s="112">
        <f>VLOOKUP($A174,データ!$A$4:$M$53,5)</f>
        <v>0</v>
      </c>
      <c r="G174" s="92" t="str">
        <f>IF(N174="","",RANK(N174,N174:N178,1))</f>
        <v/>
      </c>
      <c r="H174" s="92"/>
      <c r="I174" s="102"/>
      <c r="J174" s="102"/>
      <c r="K174" s="92">
        <v>2</v>
      </c>
      <c r="L174" s="102">
        <v>43</v>
      </c>
      <c r="M174" s="102">
        <v>69</v>
      </c>
      <c r="N174" s="103" t="str">
        <f t="shared" si="4"/>
        <v/>
      </c>
      <c r="O174" s="139"/>
    </row>
    <row r="175" spans="1:15">
      <c r="A175" s="187"/>
      <c r="B175" s="176"/>
      <c r="C175" s="179"/>
      <c r="D175" s="92">
        <v>2</v>
      </c>
      <c r="E175" s="101">
        <f>VLOOKUP($A174,データ!$A$4:$M$53,6)</f>
        <v>0</v>
      </c>
      <c r="F175" s="112">
        <f>VLOOKUP($A174,データ!$A$4:$M$53,7)</f>
        <v>0</v>
      </c>
      <c r="G175" s="92" t="str">
        <f>IF(N175="","",RANK(N175,N174:N178,1))</f>
        <v/>
      </c>
      <c r="H175" s="92"/>
      <c r="I175" s="102"/>
      <c r="J175" s="102"/>
      <c r="K175" s="92">
        <v>2</v>
      </c>
      <c r="L175" s="102">
        <v>31</v>
      </c>
      <c r="M175" s="102">
        <v>42</v>
      </c>
      <c r="N175" s="103" t="str">
        <f t="shared" si="4"/>
        <v/>
      </c>
      <c r="O175" s="138"/>
    </row>
    <row r="176" spans="1:15">
      <c r="A176" s="187"/>
      <c r="B176" s="176"/>
      <c r="C176" s="179"/>
      <c r="D176" s="92">
        <v>3</v>
      </c>
      <c r="E176" s="101">
        <f>VLOOKUP($A174,データ!$A$4:$M$53,8)</f>
        <v>0</v>
      </c>
      <c r="F176" s="112">
        <f>VLOOKUP($A174,データ!$A$4:$M$53,9)</f>
        <v>0</v>
      </c>
      <c r="G176" s="92" t="str">
        <f>IF(N176="","",RANK(N176,N174:N178,1))</f>
        <v/>
      </c>
      <c r="H176" s="92"/>
      <c r="I176" s="102"/>
      <c r="J176" s="102"/>
      <c r="K176" s="92">
        <v>2</v>
      </c>
      <c r="L176" s="102">
        <v>47</v>
      </c>
      <c r="M176" s="102">
        <v>23</v>
      </c>
      <c r="N176" s="103" t="str">
        <f t="shared" si="4"/>
        <v/>
      </c>
      <c r="O176" s="138"/>
    </row>
    <row r="177" spans="1:15">
      <c r="A177" s="187"/>
      <c r="B177" s="176"/>
      <c r="C177" s="179"/>
      <c r="D177" s="92">
        <v>4</v>
      </c>
      <c r="E177" s="101">
        <f>VLOOKUP($A174,データ!$A$4:$M$53,10)</f>
        <v>0</v>
      </c>
      <c r="F177" s="112">
        <f>VLOOKUP($A174,データ!$A$4:$M$53,11)</f>
        <v>0</v>
      </c>
      <c r="G177" s="92" t="str">
        <f>IF(N177="","",RANK(N177,N174:N178,1))</f>
        <v/>
      </c>
      <c r="H177" s="92"/>
      <c r="I177" s="102"/>
      <c r="J177" s="102"/>
      <c r="K177" s="92">
        <v>2</v>
      </c>
      <c r="L177" s="102">
        <v>23</v>
      </c>
      <c r="M177" s="102">
        <v>54</v>
      </c>
      <c r="N177" s="103" t="str">
        <f t="shared" si="4"/>
        <v/>
      </c>
      <c r="O177" s="138"/>
    </row>
    <row r="178" spans="1:15">
      <c r="A178" s="187"/>
      <c r="B178" s="176"/>
      <c r="C178" s="179"/>
      <c r="D178" s="92">
        <v>5</v>
      </c>
      <c r="E178" s="101">
        <f>VLOOKUP($A174,データ!$A$4:$M$53,12)</f>
        <v>0</v>
      </c>
      <c r="F178" s="112">
        <f>VLOOKUP($A174,データ!$A$4:$M$53,13)</f>
        <v>0</v>
      </c>
      <c r="G178" s="92" t="str">
        <f>IF(N178="","",RANK(N178,N174:N178,1))</f>
        <v/>
      </c>
      <c r="H178" s="92"/>
      <c r="I178" s="102"/>
      <c r="J178" s="102"/>
      <c r="K178" s="92">
        <v>2</v>
      </c>
      <c r="L178" s="102">
        <v>25</v>
      </c>
      <c r="M178" s="102">
        <v>15</v>
      </c>
      <c r="N178" s="103" t="str">
        <f t="shared" si="4"/>
        <v/>
      </c>
      <c r="O178" s="138"/>
    </row>
    <row r="179" spans="1:15">
      <c r="A179" s="187">
        <v>36</v>
      </c>
      <c r="B179" s="176">
        <f>VLOOKUP($A179,データ!$A$4:$M$53,2)</f>
        <v>0</v>
      </c>
      <c r="C179" s="179">
        <f>VLOOKUP($A179,データ!$A$4:$M$53,3)</f>
        <v>0</v>
      </c>
      <c r="D179" s="92">
        <v>1</v>
      </c>
      <c r="E179" s="101">
        <f>VLOOKUP($A179,データ!$A$4:$M$53,4)</f>
        <v>0</v>
      </c>
      <c r="F179" s="112">
        <f>VLOOKUP($A179,データ!$A$4:$M$53,5)</f>
        <v>0</v>
      </c>
      <c r="G179" s="92" t="str">
        <f>IF(N179="","",RANK(N179,N179:N183,1))</f>
        <v/>
      </c>
      <c r="H179" s="92"/>
      <c r="I179" s="102"/>
      <c r="J179" s="102"/>
      <c r="K179" s="92">
        <v>2</v>
      </c>
      <c r="L179" s="102">
        <v>11</v>
      </c>
      <c r="M179" s="102">
        <v>14</v>
      </c>
      <c r="N179" s="103" t="str">
        <f t="shared" si="4"/>
        <v/>
      </c>
      <c r="O179" s="138"/>
    </row>
    <row r="180" spans="1:15">
      <c r="A180" s="187"/>
      <c r="B180" s="176"/>
      <c r="C180" s="179"/>
      <c r="D180" s="92">
        <v>2</v>
      </c>
      <c r="E180" s="101">
        <f>VLOOKUP($A179,データ!$A$4:$M$53,6)</f>
        <v>0</v>
      </c>
      <c r="F180" s="112">
        <f>VLOOKUP($A179,データ!$A$4:$M$53,7)</f>
        <v>0</v>
      </c>
      <c r="G180" s="92" t="str">
        <f>IF(N180="","",RANK(N180,N179:N183,1))</f>
        <v/>
      </c>
      <c r="H180" s="92"/>
      <c r="I180" s="102"/>
      <c r="J180" s="102"/>
      <c r="K180" s="92">
        <v>2</v>
      </c>
      <c r="L180" s="102">
        <v>10</v>
      </c>
      <c r="M180" s="102">
        <v>29</v>
      </c>
      <c r="N180" s="103" t="str">
        <f t="shared" si="4"/>
        <v/>
      </c>
      <c r="O180" s="139"/>
    </row>
    <row r="181" spans="1:15">
      <c r="A181" s="187"/>
      <c r="B181" s="176"/>
      <c r="C181" s="179"/>
      <c r="D181" s="92">
        <v>3</v>
      </c>
      <c r="E181" s="101">
        <f>VLOOKUP($A179,データ!$A$4:$M$53,8)</f>
        <v>0</v>
      </c>
      <c r="F181" s="112">
        <f>VLOOKUP($A179,データ!$A$4:$M$53,9)</f>
        <v>0</v>
      </c>
      <c r="G181" s="92" t="str">
        <f>IF(N181="","",RANK(N181,N179:N183,1))</f>
        <v/>
      </c>
      <c r="H181" s="92"/>
      <c r="I181" s="102"/>
      <c r="J181" s="102"/>
      <c r="K181" s="92">
        <v>2</v>
      </c>
      <c r="L181" s="102">
        <v>11</v>
      </c>
      <c r="M181" s="102">
        <v>41</v>
      </c>
      <c r="N181" s="103" t="str">
        <f t="shared" si="4"/>
        <v/>
      </c>
      <c r="O181" s="138"/>
    </row>
    <row r="182" spans="1:15">
      <c r="A182" s="187"/>
      <c r="B182" s="176"/>
      <c r="C182" s="179"/>
      <c r="D182" s="92">
        <v>4</v>
      </c>
      <c r="E182" s="101">
        <f>VLOOKUP($A179,データ!$A$4:$M$53,10)</f>
        <v>0</v>
      </c>
      <c r="F182" s="112">
        <f>VLOOKUP($A179,データ!$A$4:$M$53,11)</f>
        <v>0</v>
      </c>
      <c r="G182" s="92" t="str">
        <f>IF(N182="","",RANK(N182,N179:N183,1))</f>
        <v/>
      </c>
      <c r="H182" s="92"/>
      <c r="I182" s="102"/>
      <c r="J182" s="102"/>
      <c r="K182" s="92">
        <v>2</v>
      </c>
      <c r="L182" s="102">
        <v>10</v>
      </c>
      <c r="M182" s="102">
        <v>61</v>
      </c>
      <c r="N182" s="103" t="str">
        <f t="shared" si="4"/>
        <v/>
      </c>
      <c r="O182" s="138"/>
    </row>
    <row r="183" spans="1:15">
      <c r="A183" s="187"/>
      <c r="B183" s="176"/>
      <c r="C183" s="179"/>
      <c r="D183" s="92">
        <v>5</v>
      </c>
      <c r="E183" s="101">
        <f>VLOOKUP($A179,データ!$A$4:$M$53,12)</f>
        <v>0</v>
      </c>
      <c r="F183" s="112">
        <f>VLOOKUP($A179,データ!$A$4:$M$53,13)</f>
        <v>0</v>
      </c>
      <c r="G183" s="92" t="str">
        <f>IF(N183="","",RANK(N183,N179:N183,1))</f>
        <v/>
      </c>
      <c r="H183" s="92"/>
      <c r="I183" s="102"/>
      <c r="J183" s="102"/>
      <c r="K183" s="92">
        <v>2</v>
      </c>
      <c r="L183" s="102">
        <v>9</v>
      </c>
      <c r="M183" s="102">
        <v>86</v>
      </c>
      <c r="N183" s="103" t="str">
        <f t="shared" si="4"/>
        <v/>
      </c>
      <c r="O183" s="138"/>
    </row>
    <row r="184" spans="1:15">
      <c r="A184" s="187">
        <v>37</v>
      </c>
      <c r="B184" s="176">
        <f>VLOOKUP($A184,データ!$A$4:$M$53,2)</f>
        <v>0</v>
      </c>
      <c r="C184" s="179">
        <f>VLOOKUP($A184,データ!$A$4:$M$53,3)</f>
        <v>0</v>
      </c>
      <c r="D184" s="92">
        <v>1</v>
      </c>
      <c r="E184" s="101">
        <f>VLOOKUP($A184,データ!$A$4:$M$53,4)</f>
        <v>0</v>
      </c>
      <c r="F184" s="112">
        <f>VLOOKUP($A184,データ!$A$4:$M$53,5)</f>
        <v>0</v>
      </c>
      <c r="G184" s="92" t="str">
        <f>IF(N184="","",RANK(N184,N184:N188,1))</f>
        <v/>
      </c>
      <c r="H184" s="92"/>
      <c r="I184" s="102"/>
      <c r="J184" s="102"/>
      <c r="K184" s="92"/>
      <c r="L184" s="102"/>
      <c r="M184" s="102"/>
      <c r="N184" s="103" t="str">
        <f t="shared" si="4"/>
        <v/>
      </c>
      <c r="O184" s="138"/>
    </row>
    <row r="185" spans="1:15">
      <c r="A185" s="187"/>
      <c r="B185" s="176"/>
      <c r="C185" s="179"/>
      <c r="D185" s="92">
        <v>2</v>
      </c>
      <c r="E185" s="101">
        <f>VLOOKUP($A184,データ!$A$4:$M$53,6)</f>
        <v>0</v>
      </c>
      <c r="F185" s="112">
        <f>VLOOKUP($A184,データ!$A$4:$M$53,7)</f>
        <v>0</v>
      </c>
      <c r="G185" s="92" t="str">
        <f>IF(N185="","",RANK(N185,N184:N188,1))</f>
        <v/>
      </c>
      <c r="H185" s="92"/>
      <c r="I185" s="102"/>
      <c r="J185" s="102"/>
      <c r="K185" s="92"/>
      <c r="L185" s="102"/>
      <c r="M185" s="102"/>
      <c r="N185" s="103" t="str">
        <f t="shared" si="4"/>
        <v/>
      </c>
      <c r="O185" s="138"/>
    </row>
    <row r="186" spans="1:15">
      <c r="A186" s="187"/>
      <c r="B186" s="176"/>
      <c r="C186" s="179"/>
      <c r="D186" s="92">
        <v>3</v>
      </c>
      <c r="E186" s="101">
        <f>VLOOKUP($A184,データ!$A$4:$M$53,8)</f>
        <v>0</v>
      </c>
      <c r="F186" s="112">
        <f>VLOOKUP($A184,データ!$A$4:$M$53,9)</f>
        <v>0</v>
      </c>
      <c r="G186" s="92" t="str">
        <f>IF(N186="","",RANK(N186,N184:N188,1))</f>
        <v/>
      </c>
      <c r="H186" s="92"/>
      <c r="I186" s="102"/>
      <c r="J186" s="102"/>
      <c r="K186" s="92">
        <v>2</v>
      </c>
      <c r="L186" s="102">
        <v>7</v>
      </c>
      <c r="M186" s="102">
        <v>86</v>
      </c>
      <c r="N186" s="103" t="str">
        <f t="shared" si="4"/>
        <v/>
      </c>
      <c r="O186" s="138"/>
    </row>
    <row r="187" spans="1:15">
      <c r="A187" s="187"/>
      <c r="B187" s="176"/>
      <c r="C187" s="179"/>
      <c r="D187" s="92">
        <v>4</v>
      </c>
      <c r="E187" s="101">
        <f>VLOOKUP($A184,データ!$A$4:$M$53,10)</f>
        <v>0</v>
      </c>
      <c r="F187" s="112">
        <f>VLOOKUP($A184,データ!$A$4:$M$53,11)</f>
        <v>0</v>
      </c>
      <c r="G187" s="92" t="str">
        <f>IF(N187="","",RANK(N187,N184:N188,1))</f>
        <v/>
      </c>
      <c r="H187" s="92"/>
      <c r="I187" s="102"/>
      <c r="J187" s="102"/>
      <c r="K187" s="92">
        <v>2</v>
      </c>
      <c r="L187" s="102">
        <v>6</v>
      </c>
      <c r="M187" s="102">
        <v>4</v>
      </c>
      <c r="N187" s="103" t="str">
        <f t="shared" si="4"/>
        <v/>
      </c>
      <c r="O187" s="138"/>
    </row>
    <row r="188" spans="1:15">
      <c r="A188" s="187"/>
      <c r="B188" s="176"/>
      <c r="C188" s="179"/>
      <c r="D188" s="92">
        <v>5</v>
      </c>
      <c r="E188" s="101">
        <f>VLOOKUP($A184,データ!$A$4:$M$53,12)</f>
        <v>0</v>
      </c>
      <c r="F188" s="112">
        <f>VLOOKUP($A184,データ!$A$4:$M$53,13)</f>
        <v>0</v>
      </c>
      <c r="G188" s="92" t="str">
        <f>IF(N188="","",RANK(N188,N184:N188,1))</f>
        <v/>
      </c>
      <c r="H188" s="92"/>
      <c r="I188" s="102"/>
      <c r="J188" s="102"/>
      <c r="K188" s="92">
        <v>2</v>
      </c>
      <c r="L188" s="102">
        <v>11</v>
      </c>
      <c r="M188" s="102">
        <v>64</v>
      </c>
      <c r="N188" s="103" t="str">
        <f t="shared" si="4"/>
        <v/>
      </c>
      <c r="O188" s="138"/>
    </row>
    <row r="189" spans="1:15">
      <c r="A189" s="187">
        <v>38</v>
      </c>
      <c r="B189" s="176">
        <f>VLOOKUP($A189,データ!$A$4:$M$53,2)</f>
        <v>0</v>
      </c>
      <c r="C189" s="179">
        <f>VLOOKUP($A189,データ!$A$4:$M$53,3)</f>
        <v>0</v>
      </c>
      <c r="D189" s="92">
        <v>1</v>
      </c>
      <c r="E189" s="101">
        <f>VLOOKUP($A189,データ!$A$4:$M$53,4)</f>
        <v>0</v>
      </c>
      <c r="F189" s="112">
        <f>VLOOKUP($A189,データ!$A$4:$M$53,5)</f>
        <v>0</v>
      </c>
      <c r="G189" s="92" t="str">
        <f>IF(N189="","",RANK(N189,N189:N193,1))</f>
        <v/>
      </c>
      <c r="H189" s="92"/>
      <c r="I189" s="102"/>
      <c r="J189" s="102"/>
      <c r="K189" s="92"/>
      <c r="L189" s="102"/>
      <c r="M189" s="102"/>
      <c r="N189" s="103" t="str">
        <f t="shared" si="4"/>
        <v/>
      </c>
      <c r="O189" s="138"/>
    </row>
    <row r="190" spans="1:15">
      <c r="A190" s="187"/>
      <c r="B190" s="176"/>
      <c r="C190" s="179"/>
      <c r="D190" s="92">
        <v>2</v>
      </c>
      <c r="E190" s="101">
        <f>VLOOKUP($A189,データ!$A$4:$M$53,6)</f>
        <v>0</v>
      </c>
      <c r="F190" s="112">
        <f>VLOOKUP($A189,データ!$A$4:$M$53,7)</f>
        <v>0</v>
      </c>
      <c r="G190" s="92" t="str">
        <f>IF(N190="","",RANK(N190,N189:N193,1))</f>
        <v/>
      </c>
      <c r="H190" s="92"/>
      <c r="I190" s="102"/>
      <c r="J190" s="102"/>
      <c r="K190" s="92"/>
      <c r="L190" s="102"/>
      <c r="M190" s="102"/>
      <c r="N190" s="103" t="str">
        <f t="shared" si="4"/>
        <v/>
      </c>
      <c r="O190" s="138"/>
    </row>
    <row r="191" spans="1:15">
      <c r="A191" s="187"/>
      <c r="B191" s="176"/>
      <c r="C191" s="179"/>
      <c r="D191" s="92">
        <v>3</v>
      </c>
      <c r="E191" s="101">
        <f>VLOOKUP($A189,データ!$A$4:$M$53,8)</f>
        <v>0</v>
      </c>
      <c r="F191" s="112">
        <f>VLOOKUP($A189,データ!$A$4:$M$53,9)</f>
        <v>0</v>
      </c>
      <c r="G191" s="92" t="str">
        <f>IF(N191="","",RANK(N191,N189:N193,1))</f>
        <v/>
      </c>
      <c r="H191" s="92"/>
      <c r="I191" s="102"/>
      <c r="J191" s="102"/>
      <c r="K191" s="92"/>
      <c r="L191" s="102"/>
      <c r="M191" s="102"/>
      <c r="N191" s="103" t="str">
        <f t="shared" si="4"/>
        <v/>
      </c>
      <c r="O191" s="138"/>
    </row>
    <row r="192" spans="1:15">
      <c r="A192" s="187"/>
      <c r="B192" s="176"/>
      <c r="C192" s="179"/>
      <c r="D192" s="92">
        <v>4</v>
      </c>
      <c r="E192" s="101">
        <f>VLOOKUP($A189,データ!$A$4:$M$53,10)</f>
        <v>0</v>
      </c>
      <c r="F192" s="112">
        <f>VLOOKUP($A189,データ!$A$4:$M$53,11)</f>
        <v>0</v>
      </c>
      <c r="G192" s="92" t="str">
        <f>IF(N192="","",RANK(N192,N189:N193,1))</f>
        <v/>
      </c>
      <c r="H192" s="92"/>
      <c r="I192" s="102"/>
      <c r="J192" s="102"/>
      <c r="K192" s="92"/>
      <c r="L192" s="102"/>
      <c r="M192" s="102"/>
      <c r="N192" s="103" t="str">
        <f t="shared" si="4"/>
        <v/>
      </c>
      <c r="O192" s="138"/>
    </row>
    <row r="193" spans="1:15">
      <c r="A193" s="187"/>
      <c r="B193" s="176"/>
      <c r="C193" s="179"/>
      <c r="D193" s="92">
        <v>5</v>
      </c>
      <c r="E193" s="101">
        <f>VLOOKUP($A189,データ!$A$4:$M$53,12)</f>
        <v>0</v>
      </c>
      <c r="F193" s="112">
        <f>VLOOKUP($A189,データ!$A$4:$M$53,13)</f>
        <v>0</v>
      </c>
      <c r="G193" s="92" t="str">
        <f>IF(N193="","",RANK(N193,N189:N193,1))</f>
        <v/>
      </c>
      <c r="H193" s="92"/>
      <c r="I193" s="102"/>
      <c r="J193" s="102"/>
      <c r="K193" s="92"/>
      <c r="L193" s="102"/>
      <c r="M193" s="102"/>
      <c r="N193" s="103" t="str">
        <f t="shared" si="4"/>
        <v/>
      </c>
      <c r="O193" s="138"/>
    </row>
    <row r="194" spans="1:15">
      <c r="A194" s="187">
        <v>39</v>
      </c>
      <c r="B194" s="176">
        <f>VLOOKUP($A194,データ!$A$4:$M$53,2)</f>
        <v>0</v>
      </c>
      <c r="C194" s="179">
        <f>VLOOKUP($A194,データ!$A$4:$M$53,3)</f>
        <v>0</v>
      </c>
      <c r="D194" s="92">
        <v>1</v>
      </c>
      <c r="E194" s="101">
        <f>VLOOKUP($A194,データ!$A$4:$M$53,4)</f>
        <v>0</v>
      </c>
      <c r="F194" s="112">
        <f>VLOOKUP($A194,データ!$A$4:$M$53,5)</f>
        <v>0</v>
      </c>
      <c r="G194" s="92" t="str">
        <f>IF(N194="","",RANK(N194,N194:N198,1))</f>
        <v/>
      </c>
      <c r="H194" s="92"/>
      <c r="I194" s="102"/>
      <c r="J194" s="102"/>
      <c r="K194" s="92"/>
      <c r="L194" s="102"/>
      <c r="M194" s="102"/>
      <c r="N194" s="103" t="str">
        <f t="shared" si="4"/>
        <v/>
      </c>
      <c r="O194" s="138"/>
    </row>
    <row r="195" spans="1:15">
      <c r="A195" s="187"/>
      <c r="B195" s="176"/>
      <c r="C195" s="179"/>
      <c r="D195" s="92">
        <v>2</v>
      </c>
      <c r="E195" s="101">
        <f>VLOOKUP($A194,データ!$A$4:$M$53,6)</f>
        <v>0</v>
      </c>
      <c r="F195" s="112">
        <f>VLOOKUP($A194,データ!$A$4:$M$53,7)</f>
        <v>0</v>
      </c>
      <c r="G195" s="92" t="str">
        <f>IF(N195="","",RANK(N195,N194:N198,1))</f>
        <v/>
      </c>
      <c r="H195" s="92"/>
      <c r="I195" s="102"/>
      <c r="J195" s="102"/>
      <c r="K195" s="92"/>
      <c r="L195" s="102"/>
      <c r="M195" s="102"/>
      <c r="N195" s="103" t="str">
        <f t="shared" si="4"/>
        <v/>
      </c>
      <c r="O195" s="138"/>
    </row>
    <row r="196" spans="1:15">
      <c r="A196" s="187"/>
      <c r="B196" s="176"/>
      <c r="C196" s="179"/>
      <c r="D196" s="92">
        <v>3</v>
      </c>
      <c r="E196" s="101">
        <f>VLOOKUP($A194,データ!$A$4:$M$53,8)</f>
        <v>0</v>
      </c>
      <c r="F196" s="112">
        <f>VLOOKUP($A194,データ!$A$4:$M$53,9)</f>
        <v>0</v>
      </c>
      <c r="G196" s="92" t="str">
        <f>IF(N196="","",RANK(N196,N194:N198,1))</f>
        <v/>
      </c>
      <c r="H196" s="92"/>
      <c r="I196" s="102"/>
      <c r="J196" s="102"/>
      <c r="K196" s="92">
        <v>1</v>
      </c>
      <c r="L196" s="102">
        <v>54</v>
      </c>
      <c r="M196" s="102">
        <v>69</v>
      </c>
      <c r="N196" s="103" t="str">
        <f t="shared" ref="N196:N253" si="5">IF(AND(ISNUMBER(H196),ISNUMBER(I196),ISNUMBER(J196)),H196/1440+I196/86400+J196/8640000,"")</f>
        <v/>
      </c>
      <c r="O196" s="138"/>
    </row>
    <row r="197" spans="1:15">
      <c r="A197" s="187"/>
      <c r="B197" s="176"/>
      <c r="C197" s="179"/>
      <c r="D197" s="92">
        <v>4</v>
      </c>
      <c r="E197" s="101">
        <f>VLOOKUP($A194,データ!$A$4:$M$53,10)</f>
        <v>0</v>
      </c>
      <c r="F197" s="112">
        <f>VLOOKUP($A194,データ!$A$4:$M$53,11)</f>
        <v>0</v>
      </c>
      <c r="G197" s="92" t="str">
        <f>IF(N197="","",RANK(N197,N194:N198,1))</f>
        <v/>
      </c>
      <c r="H197" s="92"/>
      <c r="I197" s="102"/>
      <c r="J197" s="102"/>
      <c r="K197" s="92">
        <v>1</v>
      </c>
      <c r="L197" s="102">
        <v>56</v>
      </c>
      <c r="M197" s="102">
        <v>84</v>
      </c>
      <c r="N197" s="103" t="str">
        <f t="shared" si="5"/>
        <v/>
      </c>
      <c r="O197" s="138"/>
    </row>
    <row r="198" spans="1:15">
      <c r="A198" s="187"/>
      <c r="B198" s="176"/>
      <c r="C198" s="179"/>
      <c r="D198" s="92">
        <v>5</v>
      </c>
      <c r="E198" s="101">
        <f>VLOOKUP($A194,データ!$A$4:$M$53,12)</f>
        <v>0</v>
      </c>
      <c r="F198" s="112">
        <f>VLOOKUP($A194,データ!$A$4:$M$53,13)</f>
        <v>0</v>
      </c>
      <c r="G198" s="92" t="str">
        <f>IF(N198="","",RANK(N198,N194:N198,1))</f>
        <v/>
      </c>
      <c r="H198" s="92"/>
      <c r="I198" s="102"/>
      <c r="J198" s="102"/>
      <c r="K198" s="92">
        <v>2</v>
      </c>
      <c r="L198" s="102">
        <v>18</v>
      </c>
      <c r="M198" s="102">
        <v>29</v>
      </c>
      <c r="N198" s="103" t="str">
        <f t="shared" si="5"/>
        <v/>
      </c>
      <c r="O198" s="138"/>
    </row>
    <row r="199" spans="1:15">
      <c r="A199" s="187">
        <v>40</v>
      </c>
      <c r="B199" s="176">
        <f>VLOOKUP($A199,データ!$A$4:$M$53,2)</f>
        <v>0</v>
      </c>
      <c r="C199" s="179">
        <f>VLOOKUP($A199,データ!$A$4:$M$53,3)</f>
        <v>0</v>
      </c>
      <c r="D199" s="92">
        <v>1</v>
      </c>
      <c r="E199" s="101">
        <f>VLOOKUP($A199,データ!$A$4:$M$53,4)</f>
        <v>0</v>
      </c>
      <c r="F199" s="112">
        <f>VLOOKUP($A199,データ!$A$4:$M$53,5)</f>
        <v>0</v>
      </c>
      <c r="G199" s="92" t="str">
        <f>IF(N199="","",RANK(N199,N199:N203,1))</f>
        <v/>
      </c>
      <c r="H199" s="92"/>
      <c r="I199" s="102"/>
      <c r="J199" s="102"/>
      <c r="K199" s="92"/>
      <c r="L199" s="102"/>
      <c r="M199" s="102"/>
      <c r="N199" s="103" t="str">
        <f t="shared" si="5"/>
        <v/>
      </c>
      <c r="O199" s="138"/>
    </row>
    <row r="200" spans="1:15">
      <c r="A200" s="187"/>
      <c r="B200" s="176"/>
      <c r="C200" s="179"/>
      <c r="D200" s="92">
        <v>2</v>
      </c>
      <c r="E200" s="101">
        <f>VLOOKUP($A199,データ!$A$4:$M$53,6)</f>
        <v>0</v>
      </c>
      <c r="F200" s="112">
        <f>VLOOKUP($A199,データ!$A$4:$M$53,7)</f>
        <v>0</v>
      </c>
      <c r="G200" s="92" t="str">
        <f>IF(N200="","",RANK(N200,N199:N203,1))</f>
        <v/>
      </c>
      <c r="H200" s="92"/>
      <c r="I200" s="102"/>
      <c r="J200" s="102"/>
      <c r="K200" s="92"/>
      <c r="L200" s="102"/>
      <c r="M200" s="102"/>
      <c r="N200" s="103" t="str">
        <f t="shared" si="5"/>
        <v/>
      </c>
      <c r="O200" s="138"/>
    </row>
    <row r="201" spans="1:15">
      <c r="A201" s="187"/>
      <c r="B201" s="176"/>
      <c r="C201" s="179"/>
      <c r="D201" s="92">
        <v>3</v>
      </c>
      <c r="E201" s="101">
        <f>VLOOKUP($A199,データ!$A$4:$M$53,8)</f>
        <v>0</v>
      </c>
      <c r="F201" s="112">
        <f>VLOOKUP($A199,データ!$A$4:$M$53,9)</f>
        <v>0</v>
      </c>
      <c r="G201" s="92" t="str">
        <f>IF(N201="","",RANK(N201,N199:N203,1))</f>
        <v/>
      </c>
      <c r="H201" s="92"/>
      <c r="I201" s="102"/>
      <c r="J201" s="102"/>
      <c r="K201" s="92">
        <v>1</v>
      </c>
      <c r="L201" s="102">
        <v>41</v>
      </c>
      <c r="M201" s="102">
        <v>67</v>
      </c>
      <c r="N201" s="103" t="str">
        <f t="shared" si="5"/>
        <v/>
      </c>
      <c r="O201" s="138"/>
    </row>
    <row r="202" spans="1:15">
      <c r="A202" s="187"/>
      <c r="B202" s="176"/>
      <c r="C202" s="179"/>
      <c r="D202" s="92">
        <v>4</v>
      </c>
      <c r="E202" s="101">
        <f>VLOOKUP($A199,データ!$A$4:$M$53,10)</f>
        <v>0</v>
      </c>
      <c r="F202" s="112">
        <f>VLOOKUP($A199,データ!$A$4:$M$53,11)</f>
        <v>0</v>
      </c>
      <c r="G202" s="92" t="str">
        <f>IF(N202="","",RANK(N202,N199:N203,1))</f>
        <v/>
      </c>
      <c r="H202" s="92"/>
      <c r="I202" s="102"/>
      <c r="J202" s="102"/>
      <c r="K202" s="92">
        <v>1</v>
      </c>
      <c r="L202" s="102">
        <v>42</v>
      </c>
      <c r="M202" s="102">
        <v>7</v>
      </c>
      <c r="N202" s="103" t="str">
        <f t="shared" si="5"/>
        <v/>
      </c>
      <c r="O202" s="138"/>
    </row>
    <row r="203" spans="1:15">
      <c r="A203" s="187"/>
      <c r="B203" s="176"/>
      <c r="C203" s="179"/>
      <c r="D203" s="92">
        <v>5</v>
      </c>
      <c r="E203" s="101">
        <f>VLOOKUP($A199,データ!$A$4:$M$53,12)</f>
        <v>0</v>
      </c>
      <c r="F203" s="112">
        <f>VLOOKUP($A199,データ!$A$4:$M$53,13)</f>
        <v>0</v>
      </c>
      <c r="G203" s="92" t="str">
        <f>IF(N203="","",RANK(N203,N199:N203,1))</f>
        <v/>
      </c>
      <c r="H203" s="92"/>
      <c r="I203" s="102"/>
      <c r="J203" s="102"/>
      <c r="K203" s="92">
        <v>1</v>
      </c>
      <c r="L203" s="102">
        <v>42</v>
      </c>
      <c r="M203" s="102">
        <v>35</v>
      </c>
      <c r="N203" s="103" t="str">
        <f t="shared" si="5"/>
        <v/>
      </c>
      <c r="O203" s="138"/>
    </row>
    <row r="204" spans="1:15">
      <c r="A204" s="187">
        <v>41</v>
      </c>
      <c r="B204" s="176">
        <f>VLOOKUP($A204,データ!$A$4:$M$53,2)</f>
        <v>0</v>
      </c>
      <c r="C204" s="179">
        <f>VLOOKUP($A204,データ!$A$4:$M$53,3)</f>
        <v>0</v>
      </c>
      <c r="D204" s="92">
        <v>1</v>
      </c>
      <c r="E204" s="101">
        <f>VLOOKUP($A204,データ!$A$4:$M$53,4)</f>
        <v>0</v>
      </c>
      <c r="F204" s="112">
        <f>VLOOKUP($A204,データ!$A$4:$M$53,5)</f>
        <v>0</v>
      </c>
      <c r="G204" s="92" t="str">
        <f>IF(N204="","",RANK(N204,N204:N208,1))</f>
        <v/>
      </c>
      <c r="H204" s="92"/>
      <c r="I204" s="102"/>
      <c r="J204" s="102"/>
      <c r="K204" s="92">
        <v>2</v>
      </c>
      <c r="L204" s="102">
        <v>43</v>
      </c>
      <c r="M204" s="102">
        <v>69</v>
      </c>
      <c r="N204" s="103" t="str">
        <f t="shared" si="5"/>
        <v/>
      </c>
      <c r="O204" s="139"/>
    </row>
    <row r="205" spans="1:15">
      <c r="A205" s="187"/>
      <c r="B205" s="176"/>
      <c r="C205" s="179"/>
      <c r="D205" s="92">
        <v>2</v>
      </c>
      <c r="E205" s="101">
        <f>VLOOKUP($A204,データ!$A$4:$M$53,6)</f>
        <v>0</v>
      </c>
      <c r="F205" s="112">
        <f>VLOOKUP($A204,データ!$A$4:$M$53,7)</f>
        <v>0</v>
      </c>
      <c r="G205" s="92" t="str">
        <f>IF(N205="","",RANK(N205,N204:N208,1))</f>
        <v/>
      </c>
      <c r="H205" s="92"/>
      <c r="I205" s="102"/>
      <c r="J205" s="102"/>
      <c r="K205" s="92">
        <v>2</v>
      </c>
      <c r="L205" s="102">
        <v>31</v>
      </c>
      <c r="M205" s="102">
        <v>42</v>
      </c>
      <c r="N205" s="103" t="str">
        <f t="shared" si="5"/>
        <v/>
      </c>
      <c r="O205" s="138"/>
    </row>
    <row r="206" spans="1:15">
      <c r="A206" s="187"/>
      <c r="B206" s="176"/>
      <c r="C206" s="179"/>
      <c r="D206" s="92">
        <v>3</v>
      </c>
      <c r="E206" s="101">
        <f>VLOOKUP($A204,データ!$A$4:$M$53,8)</f>
        <v>0</v>
      </c>
      <c r="F206" s="112">
        <f>VLOOKUP($A204,データ!$A$4:$M$53,9)</f>
        <v>0</v>
      </c>
      <c r="G206" s="92" t="str">
        <f>IF(N206="","",RANK(N206,N204:N208,1))</f>
        <v/>
      </c>
      <c r="H206" s="92"/>
      <c r="I206" s="102"/>
      <c r="J206" s="102"/>
      <c r="K206" s="92">
        <v>2</v>
      </c>
      <c r="L206" s="102">
        <v>47</v>
      </c>
      <c r="M206" s="102">
        <v>23</v>
      </c>
      <c r="N206" s="103" t="str">
        <f t="shared" si="5"/>
        <v/>
      </c>
      <c r="O206" s="138"/>
    </row>
    <row r="207" spans="1:15">
      <c r="A207" s="187"/>
      <c r="B207" s="176"/>
      <c r="C207" s="179"/>
      <c r="D207" s="92">
        <v>4</v>
      </c>
      <c r="E207" s="101">
        <f>VLOOKUP($A204,データ!$A$4:$M$53,10)</f>
        <v>0</v>
      </c>
      <c r="F207" s="112">
        <f>VLOOKUP($A204,データ!$A$4:$M$53,11)</f>
        <v>0</v>
      </c>
      <c r="G207" s="92" t="str">
        <f>IF(N207="","",RANK(N207,N204:N208,1))</f>
        <v/>
      </c>
      <c r="H207" s="92"/>
      <c r="I207" s="102"/>
      <c r="J207" s="102"/>
      <c r="K207" s="92">
        <v>2</v>
      </c>
      <c r="L207" s="102">
        <v>23</v>
      </c>
      <c r="M207" s="102">
        <v>54</v>
      </c>
      <c r="N207" s="103" t="str">
        <f t="shared" si="5"/>
        <v/>
      </c>
      <c r="O207" s="138"/>
    </row>
    <row r="208" spans="1:15">
      <c r="A208" s="187"/>
      <c r="B208" s="176"/>
      <c r="C208" s="179"/>
      <c r="D208" s="92">
        <v>5</v>
      </c>
      <c r="E208" s="101">
        <f>VLOOKUP($A204,データ!$A$4:$M$53,12)</f>
        <v>0</v>
      </c>
      <c r="F208" s="112">
        <f>VLOOKUP($A204,データ!$A$4:$M$53,13)</f>
        <v>0</v>
      </c>
      <c r="G208" s="92" t="str">
        <f>IF(N208="","",RANK(N208,N204:N208,1))</f>
        <v/>
      </c>
      <c r="H208" s="92"/>
      <c r="I208" s="102"/>
      <c r="J208" s="102"/>
      <c r="K208" s="92">
        <v>2</v>
      </c>
      <c r="L208" s="102">
        <v>25</v>
      </c>
      <c r="M208" s="102">
        <v>15</v>
      </c>
      <c r="N208" s="103" t="str">
        <f t="shared" si="5"/>
        <v/>
      </c>
      <c r="O208" s="138"/>
    </row>
    <row r="209" spans="1:15">
      <c r="A209" s="187">
        <v>42</v>
      </c>
      <c r="B209" s="176">
        <f>VLOOKUP($A209,データ!$A$4:$M$53,2)</f>
        <v>0</v>
      </c>
      <c r="C209" s="179">
        <f>VLOOKUP($A209,データ!$A$4:$M$53,3)</f>
        <v>0</v>
      </c>
      <c r="D209" s="92">
        <v>1</v>
      </c>
      <c r="E209" s="101">
        <f>VLOOKUP($A209,データ!$A$4:$M$53,4)</f>
        <v>0</v>
      </c>
      <c r="F209" s="112">
        <f>VLOOKUP($A209,データ!$A$4:$M$53,5)</f>
        <v>0</v>
      </c>
      <c r="G209" s="92" t="str">
        <f>IF(N209="","",RANK(N209,N209:N213,1))</f>
        <v/>
      </c>
      <c r="H209" s="92"/>
      <c r="I209" s="102"/>
      <c r="J209" s="102"/>
      <c r="K209" s="92">
        <v>2</v>
      </c>
      <c r="L209" s="102">
        <v>11</v>
      </c>
      <c r="M209" s="102">
        <v>14</v>
      </c>
      <c r="N209" s="103" t="str">
        <f t="shared" si="5"/>
        <v/>
      </c>
      <c r="O209" s="138"/>
    </row>
    <row r="210" spans="1:15">
      <c r="A210" s="187"/>
      <c r="B210" s="176"/>
      <c r="C210" s="179"/>
      <c r="D210" s="92">
        <v>2</v>
      </c>
      <c r="E210" s="101">
        <f>VLOOKUP($A209,データ!$A$4:$M$53,6)</f>
        <v>0</v>
      </c>
      <c r="F210" s="112">
        <f>VLOOKUP($A209,データ!$A$4:$M$53,7)</f>
        <v>0</v>
      </c>
      <c r="G210" s="92" t="str">
        <f>IF(N210="","",RANK(N210,N209:N213,1))</f>
        <v/>
      </c>
      <c r="H210" s="92"/>
      <c r="I210" s="102"/>
      <c r="J210" s="102"/>
      <c r="K210" s="92">
        <v>2</v>
      </c>
      <c r="L210" s="102">
        <v>10</v>
      </c>
      <c r="M210" s="102">
        <v>29</v>
      </c>
      <c r="N210" s="103" t="str">
        <f t="shared" si="5"/>
        <v/>
      </c>
      <c r="O210" s="139"/>
    </row>
    <row r="211" spans="1:15">
      <c r="A211" s="187"/>
      <c r="B211" s="176"/>
      <c r="C211" s="179"/>
      <c r="D211" s="92">
        <v>3</v>
      </c>
      <c r="E211" s="101">
        <f>VLOOKUP($A209,データ!$A$4:$M$53,8)</f>
        <v>0</v>
      </c>
      <c r="F211" s="112">
        <f>VLOOKUP($A209,データ!$A$4:$M$53,9)</f>
        <v>0</v>
      </c>
      <c r="G211" s="92" t="str">
        <f>IF(N211="","",RANK(N211,N209:N213,1))</f>
        <v/>
      </c>
      <c r="H211" s="92"/>
      <c r="I211" s="102"/>
      <c r="J211" s="102"/>
      <c r="K211" s="92">
        <v>2</v>
      </c>
      <c r="L211" s="102">
        <v>11</v>
      </c>
      <c r="M211" s="102">
        <v>41</v>
      </c>
      <c r="N211" s="103" t="str">
        <f t="shared" si="5"/>
        <v/>
      </c>
      <c r="O211" s="138"/>
    </row>
    <row r="212" spans="1:15">
      <c r="A212" s="187"/>
      <c r="B212" s="176"/>
      <c r="C212" s="179"/>
      <c r="D212" s="92">
        <v>4</v>
      </c>
      <c r="E212" s="101">
        <f>VLOOKUP($A209,データ!$A$4:$M$53,10)</f>
        <v>0</v>
      </c>
      <c r="F212" s="112">
        <f>VLOOKUP($A209,データ!$A$4:$M$53,11)</f>
        <v>0</v>
      </c>
      <c r="G212" s="92" t="str">
        <f>IF(N212="","",RANK(N212,N209:N213,1))</f>
        <v/>
      </c>
      <c r="H212" s="92"/>
      <c r="I212" s="102"/>
      <c r="J212" s="102"/>
      <c r="K212" s="92">
        <v>2</v>
      </c>
      <c r="L212" s="102">
        <v>10</v>
      </c>
      <c r="M212" s="102">
        <v>61</v>
      </c>
      <c r="N212" s="103" t="str">
        <f t="shared" si="5"/>
        <v/>
      </c>
      <c r="O212" s="138"/>
    </row>
    <row r="213" spans="1:15">
      <c r="A213" s="187"/>
      <c r="B213" s="176"/>
      <c r="C213" s="179"/>
      <c r="D213" s="92">
        <v>5</v>
      </c>
      <c r="E213" s="101">
        <f>VLOOKUP($A209,データ!$A$4:$M$53,12)</f>
        <v>0</v>
      </c>
      <c r="F213" s="112">
        <f>VLOOKUP($A209,データ!$A$4:$M$53,13)</f>
        <v>0</v>
      </c>
      <c r="G213" s="92" t="str">
        <f>IF(N213="","",RANK(N213,N209:N213,1))</f>
        <v/>
      </c>
      <c r="H213" s="92"/>
      <c r="I213" s="102"/>
      <c r="J213" s="102"/>
      <c r="K213" s="92">
        <v>2</v>
      </c>
      <c r="L213" s="102">
        <v>9</v>
      </c>
      <c r="M213" s="102">
        <v>86</v>
      </c>
      <c r="N213" s="103" t="str">
        <f t="shared" si="5"/>
        <v/>
      </c>
      <c r="O213" s="138"/>
    </row>
    <row r="214" spans="1:15">
      <c r="A214" s="187">
        <v>43</v>
      </c>
      <c r="B214" s="176">
        <f>VLOOKUP($A214,データ!$A$4:$M$53,2)</f>
        <v>0</v>
      </c>
      <c r="C214" s="179">
        <f>VLOOKUP($A214,データ!$A$4:$M$53,3)</f>
        <v>0</v>
      </c>
      <c r="D214" s="92">
        <v>1</v>
      </c>
      <c r="E214" s="101">
        <f>VLOOKUP($A214,データ!$A$4:$M$53,4)</f>
        <v>0</v>
      </c>
      <c r="F214" s="112">
        <f>VLOOKUP($A214,データ!$A$4:$M$53,5)</f>
        <v>0</v>
      </c>
      <c r="G214" s="92" t="str">
        <f>IF(N214="","",RANK(N214,N214:N218,1))</f>
        <v/>
      </c>
      <c r="H214" s="92"/>
      <c r="I214" s="102"/>
      <c r="J214" s="102"/>
      <c r="K214" s="92"/>
      <c r="L214" s="102"/>
      <c r="M214" s="102"/>
      <c r="N214" s="103" t="str">
        <f t="shared" si="5"/>
        <v/>
      </c>
      <c r="O214" s="138"/>
    </row>
    <row r="215" spans="1:15">
      <c r="A215" s="187"/>
      <c r="B215" s="176"/>
      <c r="C215" s="179"/>
      <c r="D215" s="92">
        <v>2</v>
      </c>
      <c r="E215" s="101">
        <f>VLOOKUP($A214,データ!$A$4:$M$53,6)</f>
        <v>0</v>
      </c>
      <c r="F215" s="112">
        <f>VLOOKUP($A214,データ!$A$4:$M$53,7)</f>
        <v>0</v>
      </c>
      <c r="G215" s="92" t="str">
        <f>IF(N215="","",RANK(N215,N214:N218,1))</f>
        <v/>
      </c>
      <c r="H215" s="92"/>
      <c r="I215" s="102"/>
      <c r="J215" s="102"/>
      <c r="K215" s="92"/>
      <c r="L215" s="102"/>
      <c r="M215" s="102"/>
      <c r="N215" s="103" t="str">
        <f t="shared" si="5"/>
        <v/>
      </c>
      <c r="O215" s="138"/>
    </row>
    <row r="216" spans="1:15">
      <c r="A216" s="187"/>
      <c r="B216" s="176"/>
      <c r="C216" s="179"/>
      <c r="D216" s="92">
        <v>3</v>
      </c>
      <c r="E216" s="101">
        <f>VLOOKUP($A214,データ!$A$4:$M$53,8)</f>
        <v>0</v>
      </c>
      <c r="F216" s="112">
        <f>VLOOKUP($A214,データ!$A$4:$M$53,9)</f>
        <v>0</v>
      </c>
      <c r="G216" s="92" t="str">
        <f>IF(N216="","",RANK(N216,N214:N218,1))</f>
        <v/>
      </c>
      <c r="H216" s="92"/>
      <c r="I216" s="102"/>
      <c r="J216" s="102"/>
      <c r="K216" s="92">
        <v>2</v>
      </c>
      <c r="L216" s="102">
        <v>7</v>
      </c>
      <c r="M216" s="102">
        <v>86</v>
      </c>
      <c r="N216" s="103" t="str">
        <f t="shared" si="5"/>
        <v/>
      </c>
      <c r="O216" s="138"/>
    </row>
    <row r="217" spans="1:15">
      <c r="A217" s="187"/>
      <c r="B217" s="176"/>
      <c r="C217" s="179"/>
      <c r="D217" s="92">
        <v>4</v>
      </c>
      <c r="E217" s="101">
        <f>VLOOKUP($A214,データ!$A$4:$M$53,10)</f>
        <v>0</v>
      </c>
      <c r="F217" s="112">
        <f>VLOOKUP($A214,データ!$A$4:$M$53,11)</f>
        <v>0</v>
      </c>
      <c r="G217" s="92" t="str">
        <f>IF(N217="","",RANK(N217,N214:N218,1))</f>
        <v/>
      </c>
      <c r="H217" s="92"/>
      <c r="I217" s="102"/>
      <c r="J217" s="102"/>
      <c r="K217" s="92">
        <v>2</v>
      </c>
      <c r="L217" s="102">
        <v>6</v>
      </c>
      <c r="M217" s="102">
        <v>4</v>
      </c>
      <c r="N217" s="103" t="str">
        <f t="shared" si="5"/>
        <v/>
      </c>
      <c r="O217" s="138"/>
    </row>
    <row r="218" spans="1:15">
      <c r="A218" s="187"/>
      <c r="B218" s="176"/>
      <c r="C218" s="179"/>
      <c r="D218" s="92">
        <v>5</v>
      </c>
      <c r="E218" s="101">
        <f>VLOOKUP($A214,データ!$A$4:$M$53,12)</f>
        <v>0</v>
      </c>
      <c r="F218" s="112">
        <f>VLOOKUP($A214,データ!$A$4:$M$53,13)</f>
        <v>0</v>
      </c>
      <c r="G218" s="92" t="str">
        <f>IF(N218="","",RANK(N218,N214:N218,1))</f>
        <v/>
      </c>
      <c r="H218" s="92"/>
      <c r="I218" s="102"/>
      <c r="J218" s="102"/>
      <c r="K218" s="92">
        <v>2</v>
      </c>
      <c r="L218" s="102">
        <v>11</v>
      </c>
      <c r="M218" s="102">
        <v>64</v>
      </c>
      <c r="N218" s="103" t="str">
        <f t="shared" si="5"/>
        <v/>
      </c>
      <c r="O218" s="138"/>
    </row>
    <row r="219" spans="1:15">
      <c r="A219" s="187">
        <v>44</v>
      </c>
      <c r="B219" s="176">
        <f>VLOOKUP($A219,データ!$A$4:$M$53,2)</f>
        <v>0</v>
      </c>
      <c r="C219" s="179">
        <f>VLOOKUP($A219,データ!$A$4:$M$53,3)</f>
        <v>0</v>
      </c>
      <c r="D219" s="92">
        <v>1</v>
      </c>
      <c r="E219" s="101">
        <f>VLOOKUP($A219,データ!$A$4:$M$53,4)</f>
        <v>0</v>
      </c>
      <c r="F219" s="112">
        <f>VLOOKUP($A219,データ!$A$4:$M$53,5)</f>
        <v>0</v>
      </c>
      <c r="G219" s="92" t="str">
        <f>IF(N219="","",RANK(N219,N219:N223,1))</f>
        <v/>
      </c>
      <c r="H219" s="92"/>
      <c r="I219" s="102"/>
      <c r="J219" s="102"/>
      <c r="K219" s="92"/>
      <c r="L219" s="102"/>
      <c r="M219" s="102"/>
      <c r="N219" s="103" t="str">
        <f t="shared" si="5"/>
        <v/>
      </c>
      <c r="O219" s="138"/>
    </row>
    <row r="220" spans="1:15">
      <c r="A220" s="187"/>
      <c r="B220" s="176"/>
      <c r="C220" s="179"/>
      <c r="D220" s="92">
        <v>2</v>
      </c>
      <c r="E220" s="101">
        <f>VLOOKUP($A219,データ!$A$4:$M$53,6)</f>
        <v>0</v>
      </c>
      <c r="F220" s="112">
        <f>VLOOKUP($A219,データ!$A$4:$M$53,7)</f>
        <v>0</v>
      </c>
      <c r="G220" s="92" t="str">
        <f>IF(N220="","",RANK(N220,N219:N223,1))</f>
        <v/>
      </c>
      <c r="H220" s="92"/>
      <c r="I220" s="102"/>
      <c r="J220" s="102"/>
      <c r="K220" s="92"/>
      <c r="L220" s="102"/>
      <c r="M220" s="102"/>
      <c r="N220" s="103" t="str">
        <f t="shared" si="5"/>
        <v/>
      </c>
      <c r="O220" s="138"/>
    </row>
    <row r="221" spans="1:15">
      <c r="A221" s="187"/>
      <c r="B221" s="176"/>
      <c r="C221" s="179"/>
      <c r="D221" s="92">
        <v>3</v>
      </c>
      <c r="E221" s="101">
        <f>VLOOKUP($A219,データ!$A$4:$M$53,8)</f>
        <v>0</v>
      </c>
      <c r="F221" s="112">
        <f>VLOOKUP($A219,データ!$A$4:$M$53,9)</f>
        <v>0</v>
      </c>
      <c r="G221" s="92" t="str">
        <f>IF(N221="","",RANK(N221,N219:N223,1))</f>
        <v/>
      </c>
      <c r="H221" s="92"/>
      <c r="I221" s="102"/>
      <c r="J221" s="102"/>
      <c r="K221" s="92"/>
      <c r="L221" s="102"/>
      <c r="M221" s="102"/>
      <c r="N221" s="103" t="str">
        <f t="shared" si="5"/>
        <v/>
      </c>
      <c r="O221" s="138"/>
    </row>
    <row r="222" spans="1:15">
      <c r="A222" s="187"/>
      <c r="B222" s="176"/>
      <c r="C222" s="179"/>
      <c r="D222" s="92">
        <v>4</v>
      </c>
      <c r="E222" s="101">
        <f>VLOOKUP($A219,データ!$A$4:$M$53,10)</f>
        <v>0</v>
      </c>
      <c r="F222" s="112">
        <f>VLOOKUP($A219,データ!$A$4:$M$53,11)</f>
        <v>0</v>
      </c>
      <c r="G222" s="92" t="str">
        <f>IF(N222="","",RANK(N222,N219:N223,1))</f>
        <v/>
      </c>
      <c r="H222" s="92"/>
      <c r="I222" s="102"/>
      <c r="J222" s="102"/>
      <c r="K222" s="92"/>
      <c r="L222" s="102"/>
      <c r="M222" s="102"/>
      <c r="N222" s="103" t="str">
        <f t="shared" si="5"/>
        <v/>
      </c>
      <c r="O222" s="138"/>
    </row>
    <row r="223" spans="1:15">
      <c r="A223" s="187"/>
      <c r="B223" s="176"/>
      <c r="C223" s="179"/>
      <c r="D223" s="92">
        <v>5</v>
      </c>
      <c r="E223" s="101">
        <f>VLOOKUP($A219,データ!$A$4:$M$53,12)</f>
        <v>0</v>
      </c>
      <c r="F223" s="112">
        <f>VLOOKUP($A219,データ!$A$4:$M$53,13)</f>
        <v>0</v>
      </c>
      <c r="G223" s="92" t="str">
        <f>IF(N223="","",RANK(N223,N219:N223,1))</f>
        <v/>
      </c>
      <c r="H223" s="92"/>
      <c r="I223" s="102"/>
      <c r="J223" s="102"/>
      <c r="K223" s="92"/>
      <c r="L223" s="102"/>
      <c r="M223" s="102"/>
      <c r="N223" s="103" t="str">
        <f t="shared" si="5"/>
        <v/>
      </c>
      <c r="O223" s="138"/>
    </row>
    <row r="224" spans="1:15">
      <c r="A224" s="187">
        <v>45</v>
      </c>
      <c r="B224" s="176">
        <f>VLOOKUP($A224,データ!$A$4:$M$53,2)</f>
        <v>0</v>
      </c>
      <c r="C224" s="179">
        <f>VLOOKUP($A224,データ!$A$4:$M$53,3)</f>
        <v>0</v>
      </c>
      <c r="D224" s="92">
        <v>1</v>
      </c>
      <c r="E224" s="101">
        <f>VLOOKUP($A224,データ!$A$4:$M$53,4)</f>
        <v>0</v>
      </c>
      <c r="F224" s="112">
        <f>VLOOKUP($A224,データ!$A$4:$M$53,5)</f>
        <v>0</v>
      </c>
      <c r="G224" s="92" t="str">
        <f>IF(N224="","",RANK(N224,N224:N228,1))</f>
        <v/>
      </c>
      <c r="H224" s="92"/>
      <c r="I224" s="102"/>
      <c r="J224" s="102"/>
      <c r="K224" s="92"/>
      <c r="L224" s="102"/>
      <c r="M224" s="102"/>
      <c r="N224" s="103" t="str">
        <f t="shared" si="5"/>
        <v/>
      </c>
      <c r="O224" s="138"/>
    </row>
    <row r="225" spans="1:15">
      <c r="A225" s="187"/>
      <c r="B225" s="176"/>
      <c r="C225" s="179"/>
      <c r="D225" s="92">
        <v>2</v>
      </c>
      <c r="E225" s="101">
        <f>VLOOKUP($A224,データ!$A$4:$M$53,6)</f>
        <v>0</v>
      </c>
      <c r="F225" s="112">
        <f>VLOOKUP($A224,データ!$A$4:$M$53,7)</f>
        <v>0</v>
      </c>
      <c r="G225" s="92" t="str">
        <f>IF(N225="","",RANK(N225,N224:N228,1))</f>
        <v/>
      </c>
      <c r="H225" s="92"/>
      <c r="I225" s="102"/>
      <c r="J225" s="102"/>
      <c r="K225" s="92"/>
      <c r="L225" s="102"/>
      <c r="M225" s="102"/>
      <c r="N225" s="103" t="str">
        <f t="shared" si="5"/>
        <v/>
      </c>
      <c r="O225" s="138"/>
    </row>
    <row r="226" spans="1:15">
      <c r="A226" s="187"/>
      <c r="B226" s="176"/>
      <c r="C226" s="179"/>
      <c r="D226" s="92">
        <v>3</v>
      </c>
      <c r="E226" s="101">
        <f>VLOOKUP($A224,データ!$A$4:$M$53,8)</f>
        <v>0</v>
      </c>
      <c r="F226" s="112">
        <f>VLOOKUP($A224,データ!$A$4:$M$53,9)</f>
        <v>0</v>
      </c>
      <c r="G226" s="92" t="str">
        <f>IF(N226="","",RANK(N226,N224:N228,1))</f>
        <v/>
      </c>
      <c r="H226" s="92"/>
      <c r="I226" s="102"/>
      <c r="J226" s="102"/>
      <c r="K226" s="92"/>
      <c r="L226" s="102"/>
      <c r="M226" s="102"/>
      <c r="N226" s="103" t="str">
        <f t="shared" si="5"/>
        <v/>
      </c>
      <c r="O226" s="138"/>
    </row>
    <row r="227" spans="1:15">
      <c r="A227" s="187"/>
      <c r="B227" s="176"/>
      <c r="C227" s="179"/>
      <c r="D227" s="92">
        <v>4</v>
      </c>
      <c r="E227" s="101">
        <f>VLOOKUP($A224,データ!$A$4:$M$53,10)</f>
        <v>0</v>
      </c>
      <c r="F227" s="112">
        <f>VLOOKUP($A224,データ!$A$4:$M$53,11)</f>
        <v>0</v>
      </c>
      <c r="G227" s="92" t="str">
        <f>IF(N227="","",RANK(N227,N224:N228,1))</f>
        <v/>
      </c>
      <c r="H227" s="92"/>
      <c r="I227" s="102"/>
      <c r="J227" s="102"/>
      <c r="K227" s="92"/>
      <c r="L227" s="102"/>
      <c r="M227" s="102"/>
      <c r="N227" s="103" t="str">
        <f t="shared" si="5"/>
        <v/>
      </c>
      <c r="O227" s="138"/>
    </row>
    <row r="228" spans="1:15">
      <c r="A228" s="187"/>
      <c r="B228" s="176"/>
      <c r="C228" s="179"/>
      <c r="D228" s="92">
        <v>5</v>
      </c>
      <c r="E228" s="101">
        <f>VLOOKUP($A224,データ!$A$4:$M$53,12)</f>
        <v>0</v>
      </c>
      <c r="F228" s="112">
        <f>VLOOKUP($A224,データ!$A$4:$M$53,13)</f>
        <v>0</v>
      </c>
      <c r="G228" s="92" t="str">
        <f>IF(N228="","",RANK(N228,N224:N228,1))</f>
        <v/>
      </c>
      <c r="H228" s="92"/>
      <c r="I228" s="102"/>
      <c r="J228" s="102"/>
      <c r="K228" s="92"/>
      <c r="L228" s="102"/>
      <c r="M228" s="102"/>
      <c r="N228" s="103" t="str">
        <f t="shared" si="5"/>
        <v/>
      </c>
      <c r="O228" s="138"/>
    </row>
    <row r="229" spans="1:15">
      <c r="A229" s="187">
        <v>46</v>
      </c>
      <c r="B229" s="176">
        <f>VLOOKUP($A229,データ!$A$4:$M$53,2)</f>
        <v>0</v>
      </c>
      <c r="C229" s="179">
        <f>VLOOKUP($A229,データ!$A$4:$M$53,3)</f>
        <v>0</v>
      </c>
      <c r="D229" s="92">
        <v>1</v>
      </c>
      <c r="E229" s="101">
        <f>VLOOKUP($A229,データ!$A$4:$M$53,4)</f>
        <v>0</v>
      </c>
      <c r="F229" s="112">
        <f>VLOOKUP($A229,データ!$A$4:$M$53,5)</f>
        <v>0</v>
      </c>
      <c r="G229" s="92" t="str">
        <f>IF(N229="","",RANK(N229,N229:N233,1))</f>
        <v/>
      </c>
      <c r="H229" s="92"/>
      <c r="I229" s="102"/>
      <c r="J229" s="102"/>
      <c r="K229" s="92"/>
      <c r="L229" s="102"/>
      <c r="M229" s="102"/>
      <c r="N229" s="103" t="str">
        <f t="shared" si="5"/>
        <v/>
      </c>
      <c r="O229" s="138"/>
    </row>
    <row r="230" spans="1:15">
      <c r="A230" s="187"/>
      <c r="B230" s="176"/>
      <c r="C230" s="179"/>
      <c r="D230" s="92">
        <v>2</v>
      </c>
      <c r="E230" s="101">
        <f>VLOOKUP($A229,データ!$A$4:$M$53,6)</f>
        <v>0</v>
      </c>
      <c r="F230" s="112">
        <f>VLOOKUP($A229,データ!$A$4:$M$53,7)</f>
        <v>0</v>
      </c>
      <c r="G230" s="92" t="str">
        <f>IF(N230="","",RANK(N230,N229:N233,1))</f>
        <v/>
      </c>
      <c r="H230" s="92"/>
      <c r="I230" s="102"/>
      <c r="J230" s="102"/>
      <c r="K230" s="92"/>
      <c r="L230" s="102"/>
      <c r="M230" s="102"/>
      <c r="N230" s="103" t="str">
        <f t="shared" si="5"/>
        <v/>
      </c>
      <c r="O230" s="138"/>
    </row>
    <row r="231" spans="1:15">
      <c r="A231" s="187"/>
      <c r="B231" s="176"/>
      <c r="C231" s="179"/>
      <c r="D231" s="92">
        <v>3</v>
      </c>
      <c r="E231" s="101">
        <f>VLOOKUP($A229,データ!$A$4:$M$53,8)</f>
        <v>0</v>
      </c>
      <c r="F231" s="112">
        <f>VLOOKUP($A229,データ!$A$4:$M$53,9)</f>
        <v>0</v>
      </c>
      <c r="G231" s="92" t="str">
        <f>IF(N231="","",RANK(N231,N229:N233,1))</f>
        <v/>
      </c>
      <c r="H231" s="92"/>
      <c r="I231" s="102"/>
      <c r="J231" s="102"/>
      <c r="K231" s="92"/>
      <c r="L231" s="102"/>
      <c r="M231" s="102"/>
      <c r="N231" s="103" t="str">
        <f t="shared" si="5"/>
        <v/>
      </c>
      <c r="O231" s="138"/>
    </row>
    <row r="232" spans="1:15">
      <c r="A232" s="187"/>
      <c r="B232" s="176"/>
      <c r="C232" s="179"/>
      <c r="D232" s="92">
        <v>4</v>
      </c>
      <c r="E232" s="101">
        <f>VLOOKUP($A229,データ!$A$4:$M$53,10)</f>
        <v>0</v>
      </c>
      <c r="F232" s="112">
        <f>VLOOKUP($A229,データ!$A$4:$M$53,11)</f>
        <v>0</v>
      </c>
      <c r="G232" s="92" t="str">
        <f>IF(N232="","",RANK(N232,N229:N233,1))</f>
        <v/>
      </c>
      <c r="H232" s="92"/>
      <c r="I232" s="102"/>
      <c r="J232" s="102"/>
      <c r="K232" s="92"/>
      <c r="L232" s="102"/>
      <c r="M232" s="102"/>
      <c r="N232" s="103" t="str">
        <f t="shared" si="5"/>
        <v/>
      </c>
      <c r="O232" s="138"/>
    </row>
    <row r="233" spans="1:15">
      <c r="A233" s="187"/>
      <c r="B233" s="176"/>
      <c r="C233" s="179"/>
      <c r="D233" s="92">
        <v>5</v>
      </c>
      <c r="E233" s="101">
        <f>VLOOKUP($A229,データ!$A$4:$M$53,12)</f>
        <v>0</v>
      </c>
      <c r="F233" s="112">
        <f>VLOOKUP($A229,データ!$A$4:$M$53,13)</f>
        <v>0</v>
      </c>
      <c r="G233" s="92" t="str">
        <f>IF(N233="","",RANK(N233,N229:N233,1))</f>
        <v/>
      </c>
      <c r="H233" s="92"/>
      <c r="I233" s="102"/>
      <c r="J233" s="102"/>
      <c r="K233" s="92"/>
      <c r="L233" s="102"/>
      <c r="M233" s="102"/>
      <c r="N233" s="103" t="str">
        <f t="shared" si="5"/>
        <v/>
      </c>
      <c r="O233" s="138"/>
    </row>
    <row r="234" spans="1:15">
      <c r="A234" s="187">
        <v>47</v>
      </c>
      <c r="B234" s="176">
        <f>VLOOKUP($A234,データ!$A$4:$M$53,2)</f>
        <v>0</v>
      </c>
      <c r="C234" s="179">
        <f>VLOOKUP($A234,データ!$A$4:$M$53,3)</f>
        <v>0</v>
      </c>
      <c r="D234" s="92">
        <v>1</v>
      </c>
      <c r="E234" s="101">
        <f>VLOOKUP($A234,データ!$A$4:$M$53,4)</f>
        <v>0</v>
      </c>
      <c r="F234" s="112">
        <f>VLOOKUP($A234,データ!$A$4:$M$53,5)</f>
        <v>0</v>
      </c>
      <c r="G234" s="92" t="str">
        <f>IF(N234="","",RANK(N234,N234:N238,1))</f>
        <v/>
      </c>
      <c r="H234" s="92"/>
      <c r="I234" s="102"/>
      <c r="J234" s="102"/>
      <c r="K234" s="92"/>
      <c r="L234" s="102"/>
      <c r="M234" s="102"/>
      <c r="N234" s="103" t="str">
        <f t="shared" si="5"/>
        <v/>
      </c>
      <c r="O234" s="138"/>
    </row>
    <row r="235" spans="1:15">
      <c r="A235" s="187"/>
      <c r="B235" s="176"/>
      <c r="C235" s="179"/>
      <c r="D235" s="92">
        <v>2</v>
      </c>
      <c r="E235" s="101">
        <f>VLOOKUP($A234,データ!$A$4:$M$53,6)</f>
        <v>0</v>
      </c>
      <c r="F235" s="112">
        <f>VLOOKUP($A234,データ!$A$4:$M$53,7)</f>
        <v>0</v>
      </c>
      <c r="G235" s="92" t="str">
        <f>IF(N235="","",RANK(N235,N234:N238,1))</f>
        <v/>
      </c>
      <c r="H235" s="92"/>
      <c r="I235" s="102"/>
      <c r="J235" s="102"/>
      <c r="K235" s="92"/>
      <c r="L235" s="102"/>
      <c r="M235" s="102"/>
      <c r="N235" s="103" t="str">
        <f t="shared" si="5"/>
        <v/>
      </c>
      <c r="O235" s="138"/>
    </row>
    <row r="236" spans="1:15">
      <c r="A236" s="187"/>
      <c r="B236" s="176"/>
      <c r="C236" s="179"/>
      <c r="D236" s="92">
        <v>3</v>
      </c>
      <c r="E236" s="101">
        <f>VLOOKUP($A234,データ!$A$4:$M$53,8)</f>
        <v>0</v>
      </c>
      <c r="F236" s="112">
        <f>VLOOKUP($A234,データ!$A$4:$M$53,9)</f>
        <v>0</v>
      </c>
      <c r="G236" s="92" t="str">
        <f>IF(N236="","",RANK(N236,N234:N238,1))</f>
        <v/>
      </c>
      <c r="H236" s="92"/>
      <c r="I236" s="102"/>
      <c r="J236" s="102"/>
      <c r="K236" s="92"/>
      <c r="L236" s="102"/>
      <c r="M236" s="102"/>
      <c r="N236" s="103" t="str">
        <f t="shared" si="5"/>
        <v/>
      </c>
      <c r="O236" s="138"/>
    </row>
    <row r="237" spans="1:15">
      <c r="A237" s="187"/>
      <c r="B237" s="176"/>
      <c r="C237" s="179"/>
      <c r="D237" s="92">
        <v>4</v>
      </c>
      <c r="E237" s="101">
        <f>VLOOKUP($A234,データ!$A$4:$M$53,10)</f>
        <v>0</v>
      </c>
      <c r="F237" s="112">
        <f>VLOOKUP($A234,データ!$A$4:$M$53,11)</f>
        <v>0</v>
      </c>
      <c r="G237" s="92" t="str">
        <f>IF(N237="","",RANK(N237,N234:N238,1))</f>
        <v/>
      </c>
      <c r="H237" s="92"/>
      <c r="I237" s="102"/>
      <c r="J237" s="102"/>
      <c r="K237" s="92"/>
      <c r="L237" s="102"/>
      <c r="M237" s="102"/>
      <c r="N237" s="103" t="str">
        <f t="shared" si="5"/>
        <v/>
      </c>
      <c r="O237" s="138"/>
    </row>
    <row r="238" spans="1:15">
      <c r="A238" s="187"/>
      <c r="B238" s="176"/>
      <c r="C238" s="179"/>
      <c r="D238" s="92">
        <v>5</v>
      </c>
      <c r="E238" s="101">
        <f>VLOOKUP($A234,データ!$A$4:$M$53,12)</f>
        <v>0</v>
      </c>
      <c r="F238" s="112">
        <f>VLOOKUP($A234,データ!$A$4:$M$53,13)</f>
        <v>0</v>
      </c>
      <c r="G238" s="92" t="str">
        <f>IF(N238="","",RANK(N238,N234:N238,1))</f>
        <v/>
      </c>
      <c r="H238" s="92"/>
      <c r="I238" s="102"/>
      <c r="J238" s="102"/>
      <c r="K238" s="92"/>
      <c r="L238" s="102"/>
      <c r="M238" s="102"/>
      <c r="N238" s="103" t="str">
        <f t="shared" si="5"/>
        <v/>
      </c>
      <c r="O238" s="138"/>
    </row>
    <row r="239" spans="1:15">
      <c r="A239" s="187">
        <v>48</v>
      </c>
      <c r="B239" s="176">
        <f>VLOOKUP($A239,データ!$A$4:$M$53,2)</f>
        <v>0</v>
      </c>
      <c r="C239" s="179">
        <f>VLOOKUP($A239,データ!$A$4:$M$53,3)</f>
        <v>0</v>
      </c>
      <c r="D239" s="92">
        <v>1</v>
      </c>
      <c r="E239" s="101">
        <f>VLOOKUP($A239,データ!$A$4:$M$53,4)</f>
        <v>0</v>
      </c>
      <c r="F239" s="112">
        <f>VLOOKUP($A239,データ!$A$4:$M$53,5)</f>
        <v>0</v>
      </c>
      <c r="G239" s="92" t="str">
        <f>IF(N239="","",RANK(N239,N239:N243,1))</f>
        <v/>
      </c>
      <c r="H239" s="92"/>
      <c r="I239" s="102"/>
      <c r="J239" s="102"/>
      <c r="K239" s="92"/>
      <c r="L239" s="102"/>
      <c r="M239" s="102"/>
      <c r="N239" s="103" t="str">
        <f t="shared" si="5"/>
        <v/>
      </c>
      <c r="O239" s="138"/>
    </row>
    <row r="240" spans="1:15">
      <c r="A240" s="187"/>
      <c r="B240" s="176"/>
      <c r="C240" s="179"/>
      <c r="D240" s="92">
        <v>2</v>
      </c>
      <c r="E240" s="101">
        <f>VLOOKUP($A239,データ!$A$4:$M$53,6)</f>
        <v>0</v>
      </c>
      <c r="F240" s="112">
        <f>VLOOKUP($A239,データ!$A$4:$M$53,7)</f>
        <v>0</v>
      </c>
      <c r="G240" s="92" t="str">
        <f>IF(N240="","",RANK(N240,N239:N243,1))</f>
        <v/>
      </c>
      <c r="H240" s="92"/>
      <c r="I240" s="102"/>
      <c r="J240" s="102"/>
      <c r="K240" s="92"/>
      <c r="L240" s="102"/>
      <c r="M240" s="102"/>
      <c r="N240" s="103" t="str">
        <f t="shared" si="5"/>
        <v/>
      </c>
      <c r="O240" s="138"/>
    </row>
    <row r="241" spans="1:15">
      <c r="A241" s="187"/>
      <c r="B241" s="176"/>
      <c r="C241" s="179"/>
      <c r="D241" s="92">
        <v>3</v>
      </c>
      <c r="E241" s="101">
        <f>VLOOKUP($A239,データ!$A$4:$M$53,8)</f>
        <v>0</v>
      </c>
      <c r="F241" s="112">
        <f>VLOOKUP($A239,データ!$A$4:$M$53,9)</f>
        <v>0</v>
      </c>
      <c r="G241" s="92" t="str">
        <f>IF(N241="","",RANK(N241,N239:N243,1))</f>
        <v/>
      </c>
      <c r="H241" s="92"/>
      <c r="I241" s="102"/>
      <c r="J241" s="102"/>
      <c r="K241" s="92"/>
      <c r="L241" s="102"/>
      <c r="M241" s="102"/>
      <c r="N241" s="103" t="str">
        <f t="shared" si="5"/>
        <v/>
      </c>
      <c r="O241" s="138"/>
    </row>
    <row r="242" spans="1:15">
      <c r="A242" s="187"/>
      <c r="B242" s="176"/>
      <c r="C242" s="179"/>
      <c r="D242" s="92">
        <v>4</v>
      </c>
      <c r="E242" s="101">
        <f>VLOOKUP($A239,データ!$A$4:$M$53,10)</f>
        <v>0</v>
      </c>
      <c r="F242" s="112">
        <f>VLOOKUP($A239,データ!$A$4:$M$53,11)</f>
        <v>0</v>
      </c>
      <c r="G242" s="92" t="str">
        <f>IF(N242="","",RANK(N242,N239:N243,1))</f>
        <v/>
      </c>
      <c r="H242" s="92"/>
      <c r="I242" s="102"/>
      <c r="J242" s="102"/>
      <c r="K242" s="92"/>
      <c r="L242" s="102"/>
      <c r="M242" s="102"/>
      <c r="N242" s="103" t="str">
        <f t="shared" si="5"/>
        <v/>
      </c>
      <c r="O242" s="138"/>
    </row>
    <row r="243" spans="1:15">
      <c r="A243" s="187"/>
      <c r="B243" s="176"/>
      <c r="C243" s="179"/>
      <c r="D243" s="92">
        <v>5</v>
      </c>
      <c r="E243" s="101">
        <f>VLOOKUP($A239,データ!$A$4:$M$53,12)</f>
        <v>0</v>
      </c>
      <c r="F243" s="112">
        <f>VLOOKUP($A239,データ!$A$4:$M$53,13)</f>
        <v>0</v>
      </c>
      <c r="G243" s="92" t="str">
        <f>IF(N243="","",RANK(N243,N239:N243,1))</f>
        <v/>
      </c>
      <c r="H243" s="92"/>
      <c r="I243" s="102"/>
      <c r="J243" s="102"/>
      <c r="K243" s="92"/>
      <c r="L243" s="102"/>
      <c r="M243" s="102"/>
      <c r="N243" s="103" t="str">
        <f t="shared" si="5"/>
        <v/>
      </c>
      <c r="O243" s="138"/>
    </row>
    <row r="244" spans="1:15">
      <c r="A244" s="187">
        <v>49</v>
      </c>
      <c r="B244" s="176">
        <f>VLOOKUP($A244,データ!$A$4:$M$53,2)</f>
        <v>0</v>
      </c>
      <c r="C244" s="179">
        <f>VLOOKUP($A244,データ!$A$4:$M$53,3)</f>
        <v>0</v>
      </c>
      <c r="D244" s="92">
        <v>1</v>
      </c>
      <c r="E244" s="101">
        <f>VLOOKUP($A244,データ!$A$4:$M$53,4)</f>
        <v>0</v>
      </c>
      <c r="F244" s="112">
        <f>VLOOKUP($A244,データ!$A$4:$M$53,5)</f>
        <v>0</v>
      </c>
      <c r="G244" s="92" t="str">
        <f>IF(N244="","",RANK(N244,N244:N248,1))</f>
        <v/>
      </c>
      <c r="H244" s="92"/>
      <c r="I244" s="102"/>
      <c r="J244" s="102"/>
      <c r="K244" s="92"/>
      <c r="L244" s="102"/>
      <c r="M244" s="102"/>
      <c r="N244" s="103" t="str">
        <f t="shared" si="5"/>
        <v/>
      </c>
      <c r="O244" s="138"/>
    </row>
    <row r="245" spans="1:15">
      <c r="A245" s="187"/>
      <c r="B245" s="176"/>
      <c r="C245" s="179"/>
      <c r="D245" s="92">
        <v>2</v>
      </c>
      <c r="E245" s="101">
        <f>VLOOKUP($A244,データ!$A$4:$M$53,6)</f>
        <v>0</v>
      </c>
      <c r="F245" s="112">
        <f>VLOOKUP($A244,データ!$A$4:$M$53,7)</f>
        <v>0</v>
      </c>
      <c r="G245" s="92" t="str">
        <f>IF(N245="","",RANK(N245,N244:N248,1))</f>
        <v/>
      </c>
      <c r="H245" s="92"/>
      <c r="I245" s="102"/>
      <c r="J245" s="102"/>
      <c r="K245" s="92"/>
      <c r="L245" s="102"/>
      <c r="M245" s="102"/>
      <c r="N245" s="103" t="str">
        <f t="shared" si="5"/>
        <v/>
      </c>
      <c r="O245" s="138"/>
    </row>
    <row r="246" spans="1:15">
      <c r="A246" s="187"/>
      <c r="B246" s="176"/>
      <c r="C246" s="179"/>
      <c r="D246" s="92">
        <v>3</v>
      </c>
      <c r="E246" s="101">
        <f>VLOOKUP($A244,データ!$A$4:$M$53,8)</f>
        <v>0</v>
      </c>
      <c r="F246" s="112">
        <f>VLOOKUP($A244,データ!$A$4:$M$53,9)</f>
        <v>0</v>
      </c>
      <c r="G246" s="92" t="str">
        <f>IF(N246="","",RANK(N246,N244:N248,1))</f>
        <v/>
      </c>
      <c r="H246" s="92"/>
      <c r="I246" s="102"/>
      <c r="J246" s="102"/>
      <c r="K246" s="92">
        <v>1</v>
      </c>
      <c r="L246" s="102">
        <v>54</v>
      </c>
      <c r="M246" s="102">
        <v>69</v>
      </c>
      <c r="N246" s="103" t="str">
        <f t="shared" si="5"/>
        <v/>
      </c>
      <c r="O246" s="138"/>
    </row>
    <row r="247" spans="1:15">
      <c r="A247" s="187"/>
      <c r="B247" s="176"/>
      <c r="C247" s="179"/>
      <c r="D247" s="92">
        <v>4</v>
      </c>
      <c r="E247" s="101">
        <f>VLOOKUP($A244,データ!$A$4:$M$53,10)</f>
        <v>0</v>
      </c>
      <c r="F247" s="112">
        <f>VLOOKUP($A244,データ!$A$4:$M$53,11)</f>
        <v>0</v>
      </c>
      <c r="G247" s="92" t="str">
        <f>IF(N247="","",RANK(N247,N244:N248,1))</f>
        <v/>
      </c>
      <c r="H247" s="92"/>
      <c r="I247" s="102"/>
      <c r="J247" s="102"/>
      <c r="K247" s="92">
        <v>1</v>
      </c>
      <c r="L247" s="102">
        <v>56</v>
      </c>
      <c r="M247" s="102">
        <v>84</v>
      </c>
      <c r="N247" s="103" t="str">
        <f t="shared" si="5"/>
        <v/>
      </c>
      <c r="O247" s="138"/>
    </row>
    <row r="248" spans="1:15">
      <c r="A248" s="187"/>
      <c r="B248" s="176"/>
      <c r="C248" s="179"/>
      <c r="D248" s="92">
        <v>5</v>
      </c>
      <c r="E248" s="101">
        <f>VLOOKUP($A244,データ!$A$4:$M$53,12)</f>
        <v>0</v>
      </c>
      <c r="F248" s="112">
        <f>VLOOKUP($A244,データ!$A$4:$M$53,13)</f>
        <v>0</v>
      </c>
      <c r="G248" s="92" t="str">
        <f>IF(N248="","",RANK(N248,N244:N248,1))</f>
        <v/>
      </c>
      <c r="H248" s="92"/>
      <c r="I248" s="102"/>
      <c r="J248" s="102"/>
      <c r="K248" s="92">
        <v>2</v>
      </c>
      <c r="L248" s="102">
        <v>18</v>
      </c>
      <c r="M248" s="102">
        <v>29</v>
      </c>
      <c r="N248" s="103" t="str">
        <f t="shared" si="5"/>
        <v/>
      </c>
      <c r="O248" s="138"/>
    </row>
    <row r="249" spans="1:15">
      <c r="A249" s="187">
        <v>50</v>
      </c>
      <c r="B249" s="176">
        <f>VLOOKUP($A249,データ!$A$4:$M$53,2)</f>
        <v>0</v>
      </c>
      <c r="C249" s="179">
        <f>VLOOKUP($A249,データ!$A$4:$M$53,3)</f>
        <v>0</v>
      </c>
      <c r="D249" s="92">
        <v>1</v>
      </c>
      <c r="E249" s="101">
        <f>VLOOKUP($A249,データ!$A$4:$M$53,4)</f>
        <v>0</v>
      </c>
      <c r="F249" s="112">
        <f>VLOOKUP($A249,データ!$A$4:$M$53,5)</f>
        <v>0</v>
      </c>
      <c r="G249" s="92" t="str">
        <f>IF(N249="","",RANK(N249,N249:N253,1))</f>
        <v/>
      </c>
      <c r="H249" s="92"/>
      <c r="I249" s="102"/>
      <c r="J249" s="102"/>
      <c r="K249" s="92"/>
      <c r="L249" s="102"/>
      <c r="M249" s="102"/>
      <c r="N249" s="103" t="str">
        <f t="shared" si="5"/>
        <v/>
      </c>
      <c r="O249" s="138"/>
    </row>
    <row r="250" spans="1:15">
      <c r="A250" s="187"/>
      <c r="B250" s="176"/>
      <c r="C250" s="179"/>
      <c r="D250" s="92">
        <v>2</v>
      </c>
      <c r="E250" s="101">
        <f>VLOOKUP($A249,データ!$A$4:$M$53,6)</f>
        <v>0</v>
      </c>
      <c r="F250" s="112">
        <f>VLOOKUP($A249,データ!$A$4:$M$53,7)</f>
        <v>0</v>
      </c>
      <c r="G250" s="92" t="str">
        <f>IF(N250="","",RANK(N250,N249:N253,1))</f>
        <v/>
      </c>
      <c r="H250" s="92"/>
      <c r="I250" s="102"/>
      <c r="J250" s="102"/>
      <c r="K250" s="92"/>
      <c r="L250" s="102"/>
      <c r="M250" s="102"/>
      <c r="N250" s="103" t="str">
        <f t="shared" si="5"/>
        <v/>
      </c>
      <c r="O250" s="138"/>
    </row>
    <row r="251" spans="1:15">
      <c r="A251" s="187"/>
      <c r="B251" s="176"/>
      <c r="C251" s="179"/>
      <c r="D251" s="92">
        <v>3</v>
      </c>
      <c r="E251" s="101">
        <f>VLOOKUP($A249,データ!$A$4:$M$53,8)</f>
        <v>0</v>
      </c>
      <c r="F251" s="112">
        <f>VLOOKUP($A249,データ!$A$4:$M$53,9)</f>
        <v>0</v>
      </c>
      <c r="G251" s="92" t="str">
        <f>IF(N251="","",RANK(N251,N249:N253,1))</f>
        <v/>
      </c>
      <c r="H251" s="92"/>
      <c r="I251" s="102"/>
      <c r="J251" s="102"/>
      <c r="K251" s="92">
        <v>1</v>
      </c>
      <c r="L251" s="102">
        <v>41</v>
      </c>
      <c r="M251" s="102">
        <v>67</v>
      </c>
      <c r="N251" s="103" t="str">
        <f t="shared" si="5"/>
        <v/>
      </c>
      <c r="O251" s="138"/>
    </row>
    <row r="252" spans="1:15">
      <c r="A252" s="187"/>
      <c r="B252" s="176"/>
      <c r="C252" s="179"/>
      <c r="D252" s="92">
        <v>4</v>
      </c>
      <c r="E252" s="101">
        <f>VLOOKUP($A249,データ!$A$4:$M$53,10)</f>
        <v>0</v>
      </c>
      <c r="F252" s="112">
        <f>VLOOKUP($A249,データ!$A$4:$M$53,11)</f>
        <v>0</v>
      </c>
      <c r="G252" s="92" t="str">
        <f>IF(N252="","",RANK(N252,N249:N253,1))</f>
        <v/>
      </c>
      <c r="H252" s="92"/>
      <c r="I252" s="102"/>
      <c r="J252" s="102"/>
      <c r="K252" s="92">
        <v>1</v>
      </c>
      <c r="L252" s="102">
        <v>42</v>
      </c>
      <c r="M252" s="102">
        <v>7</v>
      </c>
      <c r="N252" s="103" t="str">
        <f t="shared" si="5"/>
        <v/>
      </c>
      <c r="O252" s="138"/>
    </row>
    <row r="253" spans="1:15">
      <c r="A253" s="187"/>
      <c r="B253" s="176"/>
      <c r="C253" s="179"/>
      <c r="D253" s="92">
        <v>5</v>
      </c>
      <c r="E253" s="101">
        <f>VLOOKUP($A249,データ!$A$4:$M$53,12)</f>
        <v>0</v>
      </c>
      <c r="F253" s="112">
        <f>VLOOKUP($A249,データ!$A$4:$M$53,13)</f>
        <v>0</v>
      </c>
      <c r="G253" s="92" t="str">
        <f>IF(N253="","",RANK(N253,N249:N253,1))</f>
        <v/>
      </c>
      <c r="H253" s="92"/>
      <c r="I253" s="102"/>
      <c r="J253" s="102"/>
      <c r="K253" s="92">
        <v>1</v>
      </c>
      <c r="L253" s="102">
        <v>42</v>
      </c>
      <c r="M253" s="102">
        <v>35</v>
      </c>
      <c r="N253" s="103" t="str">
        <f t="shared" si="5"/>
        <v/>
      </c>
      <c r="O253" s="138"/>
    </row>
  </sheetData>
  <mergeCells count="152">
    <mergeCell ref="A244:A248"/>
    <mergeCell ref="B244:B248"/>
    <mergeCell ref="C244:C248"/>
    <mergeCell ref="A234:A238"/>
    <mergeCell ref="B234:B238"/>
    <mergeCell ref="C234:C238"/>
    <mergeCell ref="A1:O1"/>
    <mergeCell ref="A249:A253"/>
    <mergeCell ref="B249:B253"/>
    <mergeCell ref="C249:C253"/>
    <mergeCell ref="A239:A243"/>
    <mergeCell ref="B239:B243"/>
    <mergeCell ref="C239:C243"/>
    <mergeCell ref="A224:A228"/>
    <mergeCell ref="B224:B228"/>
    <mergeCell ref="C224:C228"/>
    <mergeCell ref="A229:A233"/>
    <mergeCell ref="B229:B233"/>
    <mergeCell ref="C229:C233"/>
    <mergeCell ref="A214:A218"/>
    <mergeCell ref="B214:B218"/>
    <mergeCell ref="C214:C218"/>
    <mergeCell ref="A219:A223"/>
    <mergeCell ref="B219:B223"/>
    <mergeCell ref="C219:C223"/>
    <mergeCell ref="A204:A208"/>
    <mergeCell ref="B204:B208"/>
    <mergeCell ref="C204:C208"/>
    <mergeCell ref="A209:A213"/>
    <mergeCell ref="B209:B213"/>
    <mergeCell ref="C209:C213"/>
    <mergeCell ref="A194:A198"/>
    <mergeCell ref="B194:B198"/>
    <mergeCell ref="C194:C198"/>
    <mergeCell ref="A199:A203"/>
    <mergeCell ref="B199:B203"/>
    <mergeCell ref="C199:C203"/>
    <mergeCell ref="A184:A188"/>
    <mergeCell ref="B184:B188"/>
    <mergeCell ref="C184:C188"/>
    <mergeCell ref="A189:A193"/>
    <mergeCell ref="B189:B193"/>
    <mergeCell ref="C189:C193"/>
    <mergeCell ref="A174:A178"/>
    <mergeCell ref="B174:B178"/>
    <mergeCell ref="C174:C178"/>
    <mergeCell ref="A179:A183"/>
    <mergeCell ref="B179:B183"/>
    <mergeCell ref="C179:C183"/>
    <mergeCell ref="A164:A168"/>
    <mergeCell ref="B164:B168"/>
    <mergeCell ref="C164:C168"/>
    <mergeCell ref="A169:A173"/>
    <mergeCell ref="B169:B173"/>
    <mergeCell ref="C169:C173"/>
    <mergeCell ref="A154:A158"/>
    <mergeCell ref="B154:B158"/>
    <mergeCell ref="C154:C158"/>
    <mergeCell ref="A159:A163"/>
    <mergeCell ref="B159:B163"/>
    <mergeCell ref="C159:C163"/>
    <mergeCell ref="A144:A148"/>
    <mergeCell ref="B144:B148"/>
    <mergeCell ref="C144:C148"/>
    <mergeCell ref="A149:A153"/>
    <mergeCell ref="B149:B153"/>
    <mergeCell ref="C149:C153"/>
    <mergeCell ref="A134:A138"/>
    <mergeCell ref="B134:B138"/>
    <mergeCell ref="C134:C138"/>
    <mergeCell ref="A139:A143"/>
    <mergeCell ref="B139:B143"/>
    <mergeCell ref="C139:C143"/>
    <mergeCell ref="A124:A128"/>
    <mergeCell ref="B124:B128"/>
    <mergeCell ref="C124:C128"/>
    <mergeCell ref="A129:A133"/>
    <mergeCell ref="B129:B133"/>
    <mergeCell ref="C129:C133"/>
    <mergeCell ref="A114:A118"/>
    <mergeCell ref="B114:B118"/>
    <mergeCell ref="C114:C118"/>
    <mergeCell ref="A119:A123"/>
    <mergeCell ref="B119:B123"/>
    <mergeCell ref="C119:C123"/>
    <mergeCell ref="A104:A108"/>
    <mergeCell ref="B104:B108"/>
    <mergeCell ref="C104:C108"/>
    <mergeCell ref="A109:A113"/>
    <mergeCell ref="B109:B113"/>
    <mergeCell ref="C109:C113"/>
    <mergeCell ref="A94:A98"/>
    <mergeCell ref="B94:B98"/>
    <mergeCell ref="C94:C98"/>
    <mergeCell ref="A99:A103"/>
    <mergeCell ref="B99:B103"/>
    <mergeCell ref="C99:C103"/>
    <mergeCell ref="A84:A88"/>
    <mergeCell ref="B84:B88"/>
    <mergeCell ref="C84:C88"/>
    <mergeCell ref="A89:A93"/>
    <mergeCell ref="B89:B93"/>
    <mergeCell ref="C89:C93"/>
    <mergeCell ref="A74:A78"/>
    <mergeCell ref="B74:B78"/>
    <mergeCell ref="C74:C78"/>
    <mergeCell ref="A79:A83"/>
    <mergeCell ref="B79:B83"/>
    <mergeCell ref="C79:C83"/>
    <mergeCell ref="A64:A68"/>
    <mergeCell ref="B64:B68"/>
    <mergeCell ref="C64:C68"/>
    <mergeCell ref="A69:A73"/>
    <mergeCell ref="B69:B73"/>
    <mergeCell ref="C69:C73"/>
    <mergeCell ref="A54:A58"/>
    <mergeCell ref="B54:B58"/>
    <mergeCell ref="C54:C58"/>
    <mergeCell ref="A59:A63"/>
    <mergeCell ref="B59:B63"/>
    <mergeCell ref="C59:C63"/>
    <mergeCell ref="A44:A48"/>
    <mergeCell ref="B44:B48"/>
    <mergeCell ref="C44:C48"/>
    <mergeCell ref="A49:A53"/>
    <mergeCell ref="B49:B53"/>
    <mergeCell ref="C49:C53"/>
    <mergeCell ref="A34:A38"/>
    <mergeCell ref="B34:B38"/>
    <mergeCell ref="C34:C38"/>
    <mergeCell ref="A39:A43"/>
    <mergeCell ref="B39:B43"/>
    <mergeCell ref="C39:C43"/>
    <mergeCell ref="A24:A28"/>
    <mergeCell ref="B24:B28"/>
    <mergeCell ref="C24:C28"/>
    <mergeCell ref="A29:A33"/>
    <mergeCell ref="B29:B33"/>
    <mergeCell ref="C29:C33"/>
    <mergeCell ref="A14:A18"/>
    <mergeCell ref="B14:B18"/>
    <mergeCell ref="C14:C18"/>
    <mergeCell ref="A19:A23"/>
    <mergeCell ref="B19:B23"/>
    <mergeCell ref="C19:C23"/>
    <mergeCell ref="H3:J3"/>
    <mergeCell ref="A4:A8"/>
    <mergeCell ref="B4:B8"/>
    <mergeCell ref="C4:C8"/>
    <mergeCell ref="A9:A13"/>
    <mergeCell ref="B9:B13"/>
    <mergeCell ref="C9:C13"/>
  </mergeCells>
  <phoneticPr fontId="12"/>
  <pageMargins left="0.72986111111111118" right="0.39027777777777778" top="0.98402777777777783" bottom="0.59027777777777779" header="0" footer="0"/>
  <pageSetup paperSize="9" scale="76" firstPageNumber="0" fitToHeight="0" orientation="portrait" horizontalDpi="300" verticalDpi="300" r:id="rId1"/>
  <headerFooter alignWithMargins="0"/>
  <rowBreaks count="4" manualBreakCount="4">
    <brk id="63" max="14" man="1"/>
    <brk id="103" max="16383" man="1"/>
    <brk id="153" max="16383" man="1"/>
    <brk id="2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53"/>
  <sheetViews>
    <sheetView zoomScaleNormal="100" workbookViewId="0">
      <pane ySplit="3" topLeftCell="A4" activePane="bottomLeft" state="frozen"/>
      <selection activeCell="I253" sqref="I253"/>
      <selection pane="bottomLeft" activeCell="O10" sqref="O10"/>
    </sheetView>
  </sheetViews>
  <sheetFormatPr defaultRowHeight="13.5"/>
  <cols>
    <col min="1" max="1" width="4.125" style="1" customWidth="1"/>
    <col min="2" max="2" width="7.5" style="140" customWidth="1"/>
    <col min="3" max="3" width="24.5" style="141" customWidth="1"/>
    <col min="4" max="4" width="4.5" style="140" customWidth="1"/>
    <col min="5" max="5" width="5.875" style="140" customWidth="1"/>
    <col min="6" max="6" width="25.125" style="142" customWidth="1"/>
    <col min="7" max="7" width="5.5" style="140" customWidth="1"/>
    <col min="8" max="8" width="3.625" style="140" customWidth="1"/>
    <col min="9" max="10" width="3.625" style="143" customWidth="1"/>
    <col min="11" max="11" width="0" style="140" hidden="1" customWidth="1"/>
    <col min="12" max="13" width="0" style="143" hidden="1" customWidth="1"/>
    <col min="14" max="14" width="0" style="140" hidden="1" customWidth="1"/>
    <col min="15" max="15" width="21" style="1" customWidth="1"/>
    <col min="16" max="248" width="9" style="1"/>
    <col min="249" max="16384" width="9" style="121"/>
  </cols>
  <sheetData>
    <row r="1" spans="1:19" ht="31.5" customHeight="1">
      <c r="A1" s="188" t="str">
        <f>データ!A1</f>
        <v>平成３０年度　第３４回鳥取市民レガッタ競漕成績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9" ht="15" customHeight="1" thickBot="1">
      <c r="A2" s="7"/>
      <c r="B2" s="7"/>
      <c r="C2" s="7"/>
      <c r="D2" s="7"/>
      <c r="E2" s="7"/>
      <c r="F2" s="119"/>
      <c r="G2" s="7"/>
      <c r="H2" s="7"/>
      <c r="I2" s="120"/>
      <c r="J2" s="120"/>
      <c r="K2" s="7"/>
      <c r="L2" s="120"/>
      <c r="M2" s="120"/>
      <c r="N2" s="7"/>
      <c r="O2" s="7"/>
    </row>
    <row r="3" spans="1:19" ht="28.35" customHeight="1" thickBot="1">
      <c r="A3" s="95" t="s">
        <v>5</v>
      </c>
      <c r="B3" s="122" t="s">
        <v>283</v>
      </c>
      <c r="C3" s="122" t="s">
        <v>20</v>
      </c>
      <c r="D3" s="123" t="s">
        <v>21</v>
      </c>
      <c r="E3" s="123" t="s">
        <v>8</v>
      </c>
      <c r="F3" s="124" t="s">
        <v>23</v>
      </c>
      <c r="G3" s="123" t="s">
        <v>24</v>
      </c>
      <c r="H3" s="171" t="s">
        <v>25</v>
      </c>
      <c r="I3" s="171"/>
      <c r="J3" s="171"/>
      <c r="K3" s="122" t="s">
        <v>26</v>
      </c>
      <c r="L3" s="125"/>
      <c r="M3" s="125"/>
      <c r="N3" s="122" t="s">
        <v>27</v>
      </c>
      <c r="O3" s="126" t="s">
        <v>282</v>
      </c>
    </row>
    <row r="4" spans="1:19">
      <c r="A4" s="172">
        <v>1</v>
      </c>
      <c r="B4" s="175">
        <f>VLOOKUP($A4,データ!$A$4:$M$53,2)</f>
        <v>0.42708333333333331</v>
      </c>
      <c r="C4" s="178" t="str">
        <f>VLOOKUP($A4,データ!$A$4:$M$53,3)</f>
        <v>男子１部予選Ａ</v>
      </c>
      <c r="D4" s="127">
        <v>1</v>
      </c>
      <c r="E4" s="128">
        <f>VLOOKUP($A4,データ!$A$4:$M$53,4)</f>
        <v>0</v>
      </c>
      <c r="F4" s="117" t="str">
        <f>VLOOKUP($A4,データ!$A$4:$M$53,5)</f>
        <v>水土里ネット・ぷかぷか丸</v>
      </c>
      <c r="G4" s="127">
        <v>1</v>
      </c>
      <c r="H4" s="127">
        <v>3</v>
      </c>
      <c r="I4" s="129">
        <v>18</v>
      </c>
      <c r="J4" s="129">
        <v>2</v>
      </c>
      <c r="K4" s="127"/>
      <c r="L4" s="129"/>
      <c r="M4" s="129"/>
      <c r="N4" s="130"/>
      <c r="O4" s="158"/>
    </row>
    <row r="5" spans="1:19">
      <c r="A5" s="173"/>
      <c r="B5" s="176"/>
      <c r="C5" s="179"/>
      <c r="D5" s="92">
        <v>2</v>
      </c>
      <c r="E5" s="101">
        <f>VLOOKUP($A4,データ!$A$4:$M$53,6)</f>
        <v>0</v>
      </c>
      <c r="F5" s="112" t="str">
        <f>VLOOKUP($A4,データ!$A$4:$M$53,7)</f>
        <v>JDIにんにく</v>
      </c>
      <c r="G5" s="92">
        <v>3</v>
      </c>
      <c r="H5" s="92">
        <v>4</v>
      </c>
      <c r="I5" s="102">
        <v>2</v>
      </c>
      <c r="J5" s="102">
        <v>7</v>
      </c>
      <c r="K5" s="92"/>
      <c r="L5" s="102"/>
      <c r="M5" s="102"/>
      <c r="N5" s="103"/>
      <c r="O5" s="157">
        <v>13</v>
      </c>
      <c r="Q5" s="1">
        <f>H5*60+I5+J5*0.01</f>
        <v>242.07</v>
      </c>
      <c r="R5" s="1">
        <f>RANK(Q5,$Q$4:$Q$21,1)</f>
        <v>9</v>
      </c>
      <c r="S5" s="1">
        <f>R5+4</f>
        <v>13</v>
      </c>
    </row>
    <row r="6" spans="1:19">
      <c r="A6" s="173"/>
      <c r="B6" s="176"/>
      <c r="C6" s="179"/>
      <c r="D6" s="92">
        <v>3</v>
      </c>
      <c r="E6" s="101">
        <f>VLOOKUP($A4,データ!$A$4:$M$53,8)</f>
        <v>0</v>
      </c>
      <c r="F6" s="112" t="str">
        <f>VLOOKUP($A4,データ!$A$4:$M$53,9)</f>
        <v>昴（すばる）</v>
      </c>
      <c r="G6" s="92">
        <v>4</v>
      </c>
      <c r="H6" s="92">
        <v>4</v>
      </c>
      <c r="I6" s="102">
        <v>13</v>
      </c>
      <c r="J6" s="102">
        <v>1</v>
      </c>
      <c r="K6" s="92"/>
      <c r="L6" s="102"/>
      <c r="M6" s="102"/>
      <c r="N6" s="103"/>
      <c r="O6" s="104">
        <v>14</v>
      </c>
      <c r="Q6" s="1">
        <f t="shared" ref="Q6:Q21" si="0">H6*60+I6+J6*0.01</f>
        <v>253.01</v>
      </c>
      <c r="R6" s="1">
        <f t="shared" ref="R6:R21" si="1">RANK(Q6,$Q$4:$Q$21,1)</f>
        <v>10</v>
      </c>
      <c r="S6" s="1">
        <f t="shared" ref="S6:S21" si="2">R6+4</f>
        <v>14</v>
      </c>
    </row>
    <row r="7" spans="1:19">
      <c r="A7" s="173"/>
      <c r="B7" s="176"/>
      <c r="C7" s="179"/>
      <c r="D7" s="92">
        <v>4</v>
      </c>
      <c r="E7" s="101">
        <f>VLOOKUP($A4,データ!$A$4:$M$53,10)</f>
        <v>0</v>
      </c>
      <c r="F7" s="112" t="str">
        <f>VLOOKUP($A4,データ!$A$4:$M$53,11)</f>
        <v>おはん・ちょーえもん</v>
      </c>
      <c r="G7" s="92">
        <v>2</v>
      </c>
      <c r="H7" s="92">
        <v>3</v>
      </c>
      <c r="I7" s="102">
        <v>43</v>
      </c>
      <c r="J7" s="102">
        <v>2</v>
      </c>
      <c r="K7" s="92"/>
      <c r="L7" s="102"/>
      <c r="M7" s="102"/>
      <c r="N7" s="103"/>
      <c r="O7" s="157">
        <v>6</v>
      </c>
      <c r="Q7" s="1">
        <f t="shared" si="0"/>
        <v>223.02</v>
      </c>
      <c r="R7" s="1">
        <f t="shared" si="1"/>
        <v>2</v>
      </c>
      <c r="S7" s="1">
        <f t="shared" si="2"/>
        <v>6</v>
      </c>
    </row>
    <row r="8" spans="1:19" ht="14.25" thickBot="1">
      <c r="A8" s="174"/>
      <c r="B8" s="177"/>
      <c r="C8" s="180"/>
      <c r="D8" s="132">
        <v>5</v>
      </c>
      <c r="E8" s="133">
        <f>VLOOKUP($A4,データ!$A$4:$M$53,12)</f>
        <v>0</v>
      </c>
      <c r="F8" s="134">
        <f>VLOOKUP($A4,データ!$A$4:$M$53,13)</f>
        <v>0</v>
      </c>
      <c r="G8" s="132"/>
      <c r="H8" s="132"/>
      <c r="I8" s="135"/>
      <c r="J8" s="135"/>
      <c r="K8" s="132"/>
      <c r="L8" s="135"/>
      <c r="M8" s="135"/>
      <c r="N8" s="136"/>
      <c r="O8" s="137"/>
    </row>
    <row r="9" spans="1:19">
      <c r="A9" s="181">
        <v>2</v>
      </c>
      <c r="B9" s="183">
        <f>VLOOKUP($A9,データ!$A$4:$M$53,2)</f>
        <v>0.43402777777777773</v>
      </c>
      <c r="C9" s="185" t="str">
        <f>VLOOKUP($A9,データ!$A$4:$M$53,3)</f>
        <v>男子１部予選Ｂ</v>
      </c>
      <c r="D9" s="96">
        <v>1</v>
      </c>
      <c r="E9" s="97">
        <f>VLOOKUP($A9,データ!$A$4:$M$53,4)</f>
        <v>0</v>
      </c>
      <c r="F9" s="111" t="str">
        <f>VLOOKUP($A9,データ!$A$4:$M$53,5)</f>
        <v>49ers（ﾌｫｰﾃｨｰﾅｲﾅｰｽﾞ）</v>
      </c>
      <c r="G9" s="96">
        <v>1</v>
      </c>
      <c r="H9" s="96">
        <v>3</v>
      </c>
      <c r="I9" s="98">
        <v>48</v>
      </c>
      <c r="J9" s="98">
        <v>4</v>
      </c>
      <c r="K9" s="96"/>
      <c r="L9" s="98"/>
      <c r="M9" s="98"/>
      <c r="N9" s="99"/>
      <c r="O9" s="100">
        <v>7</v>
      </c>
      <c r="Q9" s="1">
        <f t="shared" si="0"/>
        <v>228.04</v>
      </c>
      <c r="R9" s="1">
        <f t="shared" si="1"/>
        <v>3</v>
      </c>
      <c r="S9" s="1">
        <f t="shared" si="2"/>
        <v>7</v>
      </c>
    </row>
    <row r="10" spans="1:19">
      <c r="A10" s="173"/>
      <c r="B10" s="176"/>
      <c r="C10" s="179"/>
      <c r="D10" s="92">
        <v>2</v>
      </c>
      <c r="E10" s="101">
        <f>VLOOKUP($A9,データ!$A$4:$M$53,6)</f>
        <v>0</v>
      </c>
      <c r="F10" s="112" t="str">
        <f>VLOOKUP($A9,データ!$A$4:$M$53,7)</f>
        <v>みおちゃんのゾーン３０</v>
      </c>
      <c r="G10" s="92">
        <v>3</v>
      </c>
      <c r="H10" s="92">
        <v>3</v>
      </c>
      <c r="I10" s="102">
        <v>56</v>
      </c>
      <c r="J10" s="102">
        <v>8</v>
      </c>
      <c r="K10" s="92"/>
      <c r="L10" s="102"/>
      <c r="M10" s="102"/>
      <c r="N10" s="103"/>
      <c r="O10" s="104">
        <v>10</v>
      </c>
      <c r="Q10" s="1">
        <f t="shared" si="0"/>
        <v>236.08</v>
      </c>
      <c r="R10" s="1">
        <f t="shared" si="1"/>
        <v>6</v>
      </c>
      <c r="S10" s="1">
        <f t="shared" si="2"/>
        <v>10</v>
      </c>
    </row>
    <row r="11" spans="1:19">
      <c r="A11" s="173"/>
      <c r="B11" s="176"/>
      <c r="C11" s="179"/>
      <c r="D11" s="92">
        <v>3</v>
      </c>
      <c r="E11" s="101">
        <f>VLOOKUP($A9,データ!$A$4:$M$53,8)</f>
        <v>0</v>
      </c>
      <c r="F11" s="112" t="str">
        <f>VLOOKUP($A9,データ!$A$4:$M$53,9)</f>
        <v>東部中小企業青年中央会</v>
      </c>
      <c r="G11" s="92">
        <v>2</v>
      </c>
      <c r="H11" s="92">
        <v>3</v>
      </c>
      <c r="I11" s="102">
        <v>52</v>
      </c>
      <c r="J11" s="102">
        <v>0</v>
      </c>
      <c r="K11" s="92"/>
      <c r="L11" s="102"/>
      <c r="M11" s="102"/>
      <c r="N11" s="103"/>
      <c r="O11" s="157">
        <v>8</v>
      </c>
      <c r="Q11" s="1">
        <f t="shared" si="0"/>
        <v>232</v>
      </c>
      <c r="R11" s="1">
        <f t="shared" si="1"/>
        <v>4</v>
      </c>
      <c r="S11" s="1">
        <f t="shared" si="2"/>
        <v>8</v>
      </c>
    </row>
    <row r="12" spans="1:19">
      <c r="A12" s="173"/>
      <c r="B12" s="176"/>
      <c r="C12" s="179"/>
      <c r="D12" s="92">
        <v>4</v>
      </c>
      <c r="E12" s="101">
        <f>VLOOKUP($A9,データ!$A$4:$M$53,10)</f>
        <v>0</v>
      </c>
      <c r="F12" s="112" t="str">
        <f>VLOOKUP($A9,データ!$A$4:$M$53,11)</f>
        <v>ZeroZero（ゼロゼロ）</v>
      </c>
      <c r="G12" s="92">
        <v>4</v>
      </c>
      <c r="H12" s="92">
        <v>4</v>
      </c>
      <c r="I12" s="102">
        <v>0</v>
      </c>
      <c r="J12" s="165">
        <v>6</v>
      </c>
      <c r="K12" s="92"/>
      <c r="L12" s="102"/>
      <c r="M12" s="102"/>
      <c r="N12" s="103"/>
      <c r="O12" s="104">
        <v>12</v>
      </c>
      <c r="Q12" s="1">
        <f t="shared" si="0"/>
        <v>240.06</v>
      </c>
      <c r="R12" s="1">
        <f t="shared" si="1"/>
        <v>8</v>
      </c>
      <c r="S12" s="1">
        <f t="shared" si="2"/>
        <v>12</v>
      </c>
    </row>
    <row r="13" spans="1:19" ht="14.25" thickBot="1">
      <c r="A13" s="182"/>
      <c r="B13" s="184"/>
      <c r="C13" s="186"/>
      <c r="D13" s="105">
        <v>5</v>
      </c>
      <c r="E13" s="106">
        <f>VLOOKUP($A9,データ!$A$4:$M$53,12)</f>
        <v>0</v>
      </c>
      <c r="F13" s="113">
        <f>VLOOKUP($A9,データ!$A$4:$M$53,13)</f>
        <v>0</v>
      </c>
      <c r="G13" s="105"/>
      <c r="H13" s="105"/>
      <c r="I13" s="107"/>
      <c r="J13" s="107"/>
      <c r="K13" s="105"/>
      <c r="L13" s="107"/>
      <c r="M13" s="107"/>
      <c r="N13" s="108"/>
      <c r="O13" s="109"/>
    </row>
    <row r="14" spans="1:19">
      <c r="A14" s="181">
        <v>3</v>
      </c>
      <c r="B14" s="183">
        <f>VLOOKUP($A14,データ!$A$4:$M$53,2)</f>
        <v>0.44097222222222199</v>
      </c>
      <c r="C14" s="185" t="str">
        <f>VLOOKUP($A14,データ!$A$4:$M$53,3)</f>
        <v>男子１部予選Ｃ</v>
      </c>
      <c r="D14" s="96">
        <v>1</v>
      </c>
      <c r="E14" s="97">
        <f>VLOOKUP($A14,データ!$A$4:$M$53,4)</f>
        <v>0</v>
      </c>
      <c r="F14" s="111" t="str">
        <f>VLOOKUP($A14,データ!$A$4:$M$53,5)</f>
        <v>RUNRUN RENREN</v>
      </c>
      <c r="G14" s="96">
        <v>3</v>
      </c>
      <c r="H14" s="96">
        <v>3</v>
      </c>
      <c r="I14" s="98">
        <v>45</v>
      </c>
      <c r="J14" s="98">
        <v>6</v>
      </c>
      <c r="K14" s="96"/>
      <c r="L14" s="98"/>
      <c r="M14" s="98"/>
      <c r="N14" s="99"/>
      <c r="O14" s="100"/>
    </row>
    <row r="15" spans="1:19">
      <c r="A15" s="173"/>
      <c r="B15" s="176"/>
      <c r="C15" s="179"/>
      <c r="D15" s="92">
        <v>2</v>
      </c>
      <c r="E15" s="101">
        <f>VLOOKUP($A14,データ!$A$4:$M$53,6)</f>
        <v>0</v>
      </c>
      <c r="F15" s="112" t="str">
        <f>VLOOKUP($A14,データ!$A$4:$M$53,7)</f>
        <v>それいけカープ</v>
      </c>
      <c r="G15" s="92">
        <v>1</v>
      </c>
      <c r="H15" s="92">
        <v>3</v>
      </c>
      <c r="I15" s="102">
        <v>34</v>
      </c>
      <c r="J15" s="102">
        <v>3</v>
      </c>
      <c r="K15" s="92"/>
      <c r="L15" s="102"/>
      <c r="M15" s="102"/>
      <c r="N15" s="103"/>
      <c r="O15" s="104">
        <v>5</v>
      </c>
      <c r="Q15" s="1">
        <f t="shared" si="0"/>
        <v>214.03</v>
      </c>
      <c r="R15" s="1">
        <f t="shared" si="1"/>
        <v>1</v>
      </c>
      <c r="S15" s="1">
        <f t="shared" si="2"/>
        <v>5</v>
      </c>
    </row>
    <row r="16" spans="1:19">
      <c r="A16" s="173"/>
      <c r="B16" s="176"/>
      <c r="C16" s="179"/>
      <c r="D16" s="92">
        <v>3</v>
      </c>
      <c r="E16" s="101">
        <f>VLOOKUP($A14,データ!$A$4:$M$53,8)</f>
        <v>0</v>
      </c>
      <c r="F16" s="112" t="str">
        <f>VLOOKUP($A14,データ!$A$4:$M$53,9)</f>
        <v>サンマート</v>
      </c>
      <c r="G16" s="92">
        <v>2</v>
      </c>
      <c r="H16" s="92">
        <v>3</v>
      </c>
      <c r="I16" s="102">
        <v>40</v>
      </c>
      <c r="J16" s="102">
        <v>9</v>
      </c>
      <c r="K16" s="92"/>
      <c r="L16" s="102"/>
      <c r="M16" s="102"/>
      <c r="N16" s="103"/>
      <c r="O16" s="157"/>
    </row>
    <row r="17" spans="1:19">
      <c r="A17" s="173"/>
      <c r="B17" s="176"/>
      <c r="C17" s="179"/>
      <c r="D17" s="92">
        <v>4</v>
      </c>
      <c r="E17" s="101">
        <f>VLOOKUP($A14,データ!$A$4:$M$53,10)</f>
        <v>0</v>
      </c>
      <c r="F17" s="112">
        <f>VLOOKUP($A14,データ!$A$4:$M$53,11)</f>
        <v>0</v>
      </c>
      <c r="G17" s="92"/>
      <c r="H17" s="92"/>
      <c r="I17" s="102"/>
      <c r="J17" s="102"/>
      <c r="K17" s="92"/>
      <c r="L17" s="102"/>
      <c r="M17" s="102"/>
      <c r="N17" s="103"/>
      <c r="O17" s="104"/>
    </row>
    <row r="18" spans="1:19" ht="14.25" thickBot="1">
      <c r="A18" s="182"/>
      <c r="B18" s="184"/>
      <c r="C18" s="186"/>
      <c r="D18" s="105">
        <v>5</v>
      </c>
      <c r="E18" s="106">
        <f>VLOOKUP($A14,データ!$A$4:$M$53,12)</f>
        <v>0</v>
      </c>
      <c r="F18" s="113">
        <f>VLOOKUP($A14,データ!$A$4:$M$53,13)</f>
        <v>0</v>
      </c>
      <c r="G18" s="105"/>
      <c r="H18" s="105"/>
      <c r="I18" s="107"/>
      <c r="J18" s="107"/>
      <c r="K18" s="105"/>
      <c r="L18" s="107"/>
      <c r="M18" s="107"/>
      <c r="N18" s="108"/>
      <c r="O18" s="109"/>
    </row>
    <row r="19" spans="1:19">
      <c r="A19" s="181">
        <v>4</v>
      </c>
      <c r="B19" s="183">
        <f>VLOOKUP($A19,データ!$A$4:$M$53,2)</f>
        <v>0.44791666666666702</v>
      </c>
      <c r="C19" s="185" t="str">
        <f>VLOOKUP($A19,データ!$A$4:$M$53,3)</f>
        <v>男子１部予選Ｄ</v>
      </c>
      <c r="D19" s="96">
        <v>1</v>
      </c>
      <c r="E19" s="97">
        <f>VLOOKUP($A19,データ!$A$4:$M$53,4)</f>
        <v>0</v>
      </c>
      <c r="F19" s="111" t="str">
        <f>VLOOKUP($A19,データ!$A$4:$M$53,5)</f>
        <v>ふにゃんこ倶楽部</v>
      </c>
      <c r="G19" s="96">
        <v>3</v>
      </c>
      <c r="H19" s="96">
        <v>4</v>
      </c>
      <c r="I19" s="98">
        <v>0</v>
      </c>
      <c r="J19" s="98">
        <v>0</v>
      </c>
      <c r="K19" s="96"/>
      <c r="L19" s="98"/>
      <c r="M19" s="98"/>
      <c r="N19" s="99"/>
      <c r="O19" s="100">
        <v>11</v>
      </c>
      <c r="Q19" s="1">
        <f t="shared" si="0"/>
        <v>240</v>
      </c>
      <c r="R19" s="1">
        <f t="shared" si="1"/>
        <v>7</v>
      </c>
      <c r="S19" s="1">
        <f t="shared" si="2"/>
        <v>11</v>
      </c>
    </row>
    <row r="20" spans="1:19">
      <c r="A20" s="173"/>
      <c r="B20" s="176"/>
      <c r="C20" s="179"/>
      <c r="D20" s="92">
        <v>2</v>
      </c>
      <c r="E20" s="101">
        <f>VLOOKUP($A19,データ!$A$4:$M$53,6)</f>
        <v>0</v>
      </c>
      <c r="F20" s="112" t="str">
        <f>VLOOKUP($A19,データ!$A$4:$M$53,7)</f>
        <v>水土里ネット・すいすい丸</v>
      </c>
      <c r="G20" s="92">
        <v>1</v>
      </c>
      <c r="H20" s="92">
        <v>3</v>
      </c>
      <c r="I20" s="102">
        <v>39</v>
      </c>
      <c r="J20" s="102">
        <v>1</v>
      </c>
      <c r="K20" s="92"/>
      <c r="L20" s="102"/>
      <c r="M20" s="102"/>
      <c r="N20" s="103"/>
      <c r="O20" s="104"/>
    </row>
    <row r="21" spans="1:19">
      <c r="A21" s="173"/>
      <c r="B21" s="176"/>
      <c r="C21" s="179"/>
      <c r="D21" s="92">
        <v>3</v>
      </c>
      <c r="E21" s="101">
        <f>VLOOKUP($A19,データ!$A$4:$M$53,8)</f>
        <v>0</v>
      </c>
      <c r="F21" s="112" t="str">
        <f>VLOOKUP($A19,データ!$A$4:$M$53,9)</f>
        <v>こけちゃん'Sフレンズ</v>
      </c>
      <c r="G21" s="92">
        <v>2</v>
      </c>
      <c r="H21" s="92">
        <v>3</v>
      </c>
      <c r="I21" s="102">
        <v>55</v>
      </c>
      <c r="J21" s="102">
        <v>7</v>
      </c>
      <c r="K21" s="92"/>
      <c r="L21" s="102"/>
      <c r="M21" s="102"/>
      <c r="N21" s="103"/>
      <c r="O21" s="104">
        <v>9</v>
      </c>
      <c r="Q21" s="1">
        <f t="shared" si="0"/>
        <v>235.07</v>
      </c>
      <c r="R21" s="1">
        <f t="shared" si="1"/>
        <v>5</v>
      </c>
      <c r="S21" s="1">
        <f t="shared" si="2"/>
        <v>9</v>
      </c>
    </row>
    <row r="22" spans="1:19">
      <c r="A22" s="173"/>
      <c r="B22" s="176"/>
      <c r="C22" s="179"/>
      <c r="D22" s="92">
        <v>4</v>
      </c>
      <c r="E22" s="101">
        <f>VLOOKUP($A19,データ!$A$4:$M$53,10)</f>
        <v>0</v>
      </c>
      <c r="F22" s="112">
        <f>VLOOKUP($A19,データ!$A$4:$M$53,11)</f>
        <v>0</v>
      </c>
      <c r="G22" s="92"/>
      <c r="H22" s="92"/>
      <c r="I22" s="102"/>
      <c r="J22" s="102"/>
      <c r="K22" s="92"/>
      <c r="L22" s="102"/>
      <c r="M22" s="102"/>
      <c r="N22" s="103"/>
      <c r="O22" s="104"/>
    </row>
    <row r="23" spans="1:19" ht="14.25" thickBot="1">
      <c r="A23" s="182"/>
      <c r="B23" s="184"/>
      <c r="C23" s="186"/>
      <c r="D23" s="105">
        <v>5</v>
      </c>
      <c r="E23" s="106">
        <f>VLOOKUP($A19,データ!$A$4:$M$53,12)</f>
        <v>0</v>
      </c>
      <c r="F23" s="113">
        <f>VLOOKUP($A19,データ!$A$4:$M$53,13)</f>
        <v>0</v>
      </c>
      <c r="G23" s="105"/>
      <c r="H23" s="105"/>
      <c r="I23" s="107"/>
      <c r="J23" s="107"/>
      <c r="K23" s="105"/>
      <c r="L23" s="107"/>
      <c r="M23" s="107"/>
      <c r="N23" s="108"/>
      <c r="O23" s="109"/>
    </row>
    <row r="24" spans="1:19">
      <c r="A24" s="172">
        <v>5</v>
      </c>
      <c r="B24" s="175">
        <f>VLOOKUP($A24,データ!$A$4:$M$53,2)</f>
        <v>0.45486111111111099</v>
      </c>
      <c r="C24" s="178" t="str">
        <f>VLOOKUP($A24,データ!$A$4:$M$53,3)</f>
        <v>男子２部予選Ａ</v>
      </c>
      <c r="D24" s="127">
        <v>1</v>
      </c>
      <c r="E24" s="128">
        <f>VLOOKUP($A24,データ!$A$4:$M$53,4)</f>
        <v>0</v>
      </c>
      <c r="F24" s="117" t="str">
        <f>VLOOKUP($A24,データ!$A$4:$M$53,5)</f>
        <v>鳥取東Ｈ１１</v>
      </c>
      <c r="G24" s="127">
        <v>2</v>
      </c>
      <c r="H24" s="127">
        <v>3</v>
      </c>
      <c r="I24" s="129">
        <v>18</v>
      </c>
      <c r="J24" s="129">
        <v>9</v>
      </c>
      <c r="K24" s="127"/>
      <c r="L24" s="129"/>
      <c r="M24" s="129"/>
      <c r="N24" s="130"/>
      <c r="O24" s="131"/>
    </row>
    <row r="25" spans="1:19">
      <c r="A25" s="173"/>
      <c r="B25" s="176"/>
      <c r="C25" s="179"/>
      <c r="D25" s="92">
        <v>2</v>
      </c>
      <c r="E25" s="101">
        <f>VLOOKUP($A24,データ!$A$4:$M$53,6)</f>
        <v>0</v>
      </c>
      <c r="F25" s="112" t="str">
        <f>VLOOKUP($A24,データ!$A$4:$M$53,7)</f>
        <v>レート３９</v>
      </c>
      <c r="G25" s="92">
        <v>1</v>
      </c>
      <c r="H25" s="92">
        <v>3</v>
      </c>
      <c r="I25" s="102">
        <v>13</v>
      </c>
      <c r="J25" s="102">
        <v>4</v>
      </c>
      <c r="K25" s="92"/>
      <c r="L25" s="102"/>
      <c r="M25" s="102"/>
      <c r="N25" s="103"/>
      <c r="O25" s="104"/>
    </row>
    <row r="26" spans="1:19">
      <c r="A26" s="173"/>
      <c r="B26" s="176"/>
      <c r="C26" s="179"/>
      <c r="D26" s="92">
        <v>3</v>
      </c>
      <c r="E26" s="101">
        <f>VLOOKUP($A24,データ!$A$4:$M$53,8)</f>
        <v>0</v>
      </c>
      <c r="F26" s="112" t="str">
        <f>VLOOKUP($A24,データ!$A$4:$M$53,9)</f>
        <v>西工ＯＢ</v>
      </c>
      <c r="G26" s="92">
        <v>3</v>
      </c>
      <c r="H26" s="92">
        <v>3</v>
      </c>
      <c r="I26" s="102">
        <v>28</v>
      </c>
      <c r="J26" s="102">
        <v>8</v>
      </c>
      <c r="K26" s="92"/>
      <c r="L26" s="102"/>
      <c r="M26" s="102"/>
      <c r="N26" s="103"/>
      <c r="O26" s="104"/>
    </row>
    <row r="27" spans="1:19">
      <c r="A27" s="173"/>
      <c r="B27" s="176"/>
      <c r="C27" s="179"/>
      <c r="D27" s="92">
        <v>4</v>
      </c>
      <c r="E27" s="101">
        <f>VLOOKUP($A24,データ!$A$4:$M$53,10)</f>
        <v>0</v>
      </c>
      <c r="F27" s="112">
        <f>VLOOKUP($A24,データ!$A$4:$M$53,11)</f>
        <v>0</v>
      </c>
      <c r="G27" s="92"/>
      <c r="H27" s="92"/>
      <c r="I27" s="102"/>
      <c r="J27" s="102"/>
      <c r="K27" s="92"/>
      <c r="L27" s="102"/>
      <c r="M27" s="102"/>
      <c r="N27" s="103"/>
      <c r="O27" s="104"/>
    </row>
    <row r="28" spans="1:19" ht="14.25" thickBot="1">
      <c r="A28" s="174"/>
      <c r="B28" s="177"/>
      <c r="C28" s="180"/>
      <c r="D28" s="132">
        <v>5</v>
      </c>
      <c r="E28" s="133">
        <f>VLOOKUP($A24,データ!$A$4:$M$53,12)</f>
        <v>0</v>
      </c>
      <c r="F28" s="134">
        <f>VLOOKUP($A24,データ!$A$4:$M$53,13)</f>
        <v>0</v>
      </c>
      <c r="G28" s="132"/>
      <c r="H28" s="132"/>
      <c r="I28" s="135"/>
      <c r="J28" s="135"/>
      <c r="K28" s="132"/>
      <c r="L28" s="135"/>
      <c r="M28" s="135"/>
      <c r="N28" s="136"/>
      <c r="O28" s="137"/>
    </row>
    <row r="29" spans="1:19">
      <c r="A29" s="181">
        <v>6</v>
      </c>
      <c r="B29" s="183">
        <f>VLOOKUP($A29,データ!$A$4:$M$53,2)</f>
        <v>0.46180555555555503</v>
      </c>
      <c r="C29" s="185" t="str">
        <f>VLOOKUP($A29,データ!$A$4:$M$53,3)</f>
        <v>男子２部予選Ｂ</v>
      </c>
      <c r="D29" s="96">
        <v>1</v>
      </c>
      <c r="E29" s="97">
        <f>VLOOKUP($A29,データ!$A$4:$M$53,4)</f>
        <v>0</v>
      </c>
      <c r="F29" s="111" t="str">
        <f>VLOOKUP($A29,データ!$A$4:$M$53,5)</f>
        <v>元祖ティ・アール・シー</v>
      </c>
      <c r="G29" s="96">
        <v>2</v>
      </c>
      <c r="H29" s="96">
        <v>3</v>
      </c>
      <c r="I29" s="98">
        <v>51</v>
      </c>
      <c r="J29" s="98">
        <v>7</v>
      </c>
      <c r="K29" s="96"/>
      <c r="L29" s="98"/>
      <c r="M29" s="98"/>
      <c r="N29" s="99"/>
      <c r="O29" s="100"/>
    </row>
    <row r="30" spans="1:19">
      <c r="A30" s="173"/>
      <c r="B30" s="176"/>
      <c r="C30" s="179"/>
      <c r="D30" s="92">
        <v>2</v>
      </c>
      <c r="E30" s="101">
        <f>VLOOKUP($A29,データ!$A$4:$M$53,6)</f>
        <v>0</v>
      </c>
      <c r="F30" s="112" t="str">
        <f>VLOOKUP($A29,データ!$A$4:$M$53,7)</f>
        <v>それゆけ艇王</v>
      </c>
      <c r="G30" s="92">
        <v>1</v>
      </c>
      <c r="H30" s="92">
        <v>3</v>
      </c>
      <c r="I30" s="102">
        <v>38</v>
      </c>
      <c r="J30" s="102">
        <v>8</v>
      </c>
      <c r="K30" s="92"/>
      <c r="L30" s="102"/>
      <c r="M30" s="102"/>
      <c r="N30" s="103"/>
      <c r="O30" s="104"/>
    </row>
    <row r="31" spans="1:19">
      <c r="A31" s="173"/>
      <c r="B31" s="176"/>
      <c r="C31" s="179"/>
      <c r="D31" s="92">
        <v>3</v>
      </c>
      <c r="E31" s="101">
        <f>VLOOKUP($A29,データ!$A$4:$M$53,8)</f>
        <v>0</v>
      </c>
      <c r="F31" s="112" t="str">
        <f>VLOOKUP($A29,データ!$A$4:$M$53,9)</f>
        <v>極漕会</v>
      </c>
      <c r="G31" s="92">
        <v>3</v>
      </c>
      <c r="H31" s="92">
        <v>3</v>
      </c>
      <c r="I31" s="102">
        <v>54</v>
      </c>
      <c r="J31" s="102">
        <v>4</v>
      </c>
      <c r="K31" s="92"/>
      <c r="L31" s="102"/>
      <c r="M31" s="102"/>
      <c r="N31" s="103"/>
      <c r="O31" s="104"/>
    </row>
    <row r="32" spans="1:19">
      <c r="A32" s="173"/>
      <c r="B32" s="176"/>
      <c r="C32" s="179"/>
      <c r="D32" s="92">
        <v>4</v>
      </c>
      <c r="E32" s="101">
        <f>VLOOKUP($A29,データ!$A$4:$M$53,10)</f>
        <v>0</v>
      </c>
      <c r="F32" s="112">
        <f>VLOOKUP($A29,データ!$A$4:$M$53,11)</f>
        <v>0</v>
      </c>
      <c r="G32" s="92"/>
      <c r="H32" s="92"/>
      <c r="I32" s="102"/>
      <c r="J32" s="102"/>
      <c r="K32" s="92"/>
      <c r="L32" s="102"/>
      <c r="M32" s="102"/>
      <c r="N32" s="103"/>
      <c r="O32" s="104"/>
    </row>
    <row r="33" spans="1:15" ht="14.25" thickBot="1">
      <c r="A33" s="182"/>
      <c r="B33" s="184"/>
      <c r="C33" s="186"/>
      <c r="D33" s="105">
        <v>5</v>
      </c>
      <c r="E33" s="106">
        <f>VLOOKUP($A29,データ!$A$4:$M$53,12)</f>
        <v>0</v>
      </c>
      <c r="F33" s="113">
        <f>VLOOKUP($A29,データ!$A$4:$M$53,13)</f>
        <v>0</v>
      </c>
      <c r="G33" s="105"/>
      <c r="H33" s="105"/>
      <c r="I33" s="107"/>
      <c r="J33" s="107"/>
      <c r="K33" s="105"/>
      <c r="L33" s="107"/>
      <c r="M33" s="107"/>
      <c r="N33" s="108"/>
      <c r="O33" s="109"/>
    </row>
    <row r="34" spans="1:15">
      <c r="A34" s="172">
        <v>7</v>
      </c>
      <c r="B34" s="175">
        <f>VLOOKUP($A34,データ!$A$4:$M$53,2)</f>
        <v>0.46875</v>
      </c>
      <c r="C34" s="178" t="str">
        <f>VLOOKUP($A34,データ!$A$4:$M$53,3)</f>
        <v>女子の部予選Ａ</v>
      </c>
      <c r="D34" s="127">
        <v>1</v>
      </c>
      <c r="E34" s="128">
        <f>VLOOKUP($A34,データ!$A$4:$M$53,4)</f>
        <v>0</v>
      </c>
      <c r="F34" s="117" t="str">
        <f>VLOOKUP($A34,データ!$A$4:$M$53,5)</f>
        <v>ぷちＺero</v>
      </c>
      <c r="G34" s="127">
        <v>2</v>
      </c>
      <c r="H34" s="127">
        <v>4</v>
      </c>
      <c r="I34" s="129">
        <v>35</v>
      </c>
      <c r="J34" s="129">
        <v>2</v>
      </c>
      <c r="K34" s="127"/>
      <c r="L34" s="129"/>
      <c r="M34" s="129"/>
      <c r="N34" s="130"/>
      <c r="O34" s="131"/>
    </row>
    <row r="35" spans="1:15">
      <c r="A35" s="173"/>
      <c r="B35" s="176"/>
      <c r="C35" s="179"/>
      <c r="D35" s="92">
        <v>2</v>
      </c>
      <c r="E35" s="101">
        <f>VLOOKUP($A34,データ!$A$4:$M$53,6)</f>
        <v>0</v>
      </c>
      <c r="F35" s="112" t="str">
        <f>VLOOKUP($A34,データ!$A$4:$M$53,7)</f>
        <v>teamひまわり</v>
      </c>
      <c r="G35" s="92">
        <v>1</v>
      </c>
      <c r="H35" s="92">
        <v>3</v>
      </c>
      <c r="I35" s="102">
        <v>57</v>
      </c>
      <c r="J35" s="102">
        <v>6</v>
      </c>
      <c r="K35" s="92"/>
      <c r="L35" s="102"/>
      <c r="M35" s="102"/>
      <c r="N35" s="103"/>
      <c r="O35" s="104"/>
    </row>
    <row r="36" spans="1:15">
      <c r="A36" s="173"/>
      <c r="B36" s="176"/>
      <c r="C36" s="179"/>
      <c r="D36" s="92">
        <v>3</v>
      </c>
      <c r="E36" s="101">
        <f>VLOOKUP($A34,データ!$A$4:$M$53,8)</f>
        <v>0</v>
      </c>
      <c r="F36" s="112">
        <f>VLOOKUP($A34,データ!$A$4:$M$53,9)</f>
        <v>0</v>
      </c>
      <c r="G36" s="92"/>
      <c r="H36" s="92"/>
      <c r="I36" s="165" t="s">
        <v>364</v>
      </c>
      <c r="J36" s="102"/>
      <c r="K36" s="92"/>
      <c r="L36" s="102"/>
      <c r="M36" s="102"/>
      <c r="N36" s="103"/>
      <c r="O36" s="104"/>
    </row>
    <row r="37" spans="1:15">
      <c r="A37" s="173"/>
      <c r="B37" s="176"/>
      <c r="C37" s="179"/>
      <c r="D37" s="92">
        <v>4</v>
      </c>
      <c r="E37" s="101">
        <f>VLOOKUP($A34,データ!$A$4:$M$53,10)</f>
        <v>0</v>
      </c>
      <c r="F37" s="112">
        <f>VLOOKUP($A34,データ!$A$4:$M$53,11)</f>
        <v>0</v>
      </c>
      <c r="G37" s="92"/>
      <c r="H37" s="92"/>
      <c r="I37" s="102"/>
      <c r="J37" s="102"/>
      <c r="K37" s="92"/>
      <c r="L37" s="102"/>
      <c r="M37" s="102"/>
      <c r="N37" s="103"/>
      <c r="O37" s="157" t="s">
        <v>350</v>
      </c>
    </row>
    <row r="38" spans="1:15" ht="14.25" thickBot="1">
      <c r="A38" s="174"/>
      <c r="B38" s="177"/>
      <c r="C38" s="180"/>
      <c r="D38" s="132">
        <v>5</v>
      </c>
      <c r="E38" s="133">
        <f>VLOOKUP($A34,データ!$A$4:$M$53,12)</f>
        <v>0</v>
      </c>
      <c r="F38" s="134">
        <f>VLOOKUP($A34,データ!$A$4:$M$53,13)</f>
        <v>0</v>
      </c>
      <c r="G38" s="132"/>
      <c r="H38" s="132"/>
      <c r="I38" s="135"/>
      <c r="J38" s="135"/>
      <c r="K38" s="132"/>
      <c r="L38" s="135"/>
      <c r="M38" s="135"/>
      <c r="N38" s="136"/>
      <c r="O38" s="137"/>
    </row>
    <row r="39" spans="1:15">
      <c r="A39" s="181">
        <v>8</v>
      </c>
      <c r="B39" s="183">
        <f>VLOOKUP($A39,データ!$A$4:$M$53,2)</f>
        <v>0.47569444444444398</v>
      </c>
      <c r="C39" s="185" t="str">
        <f>VLOOKUP($A39,データ!$A$4:$M$53,3)</f>
        <v>女子の部予選Ｂ</v>
      </c>
      <c r="D39" s="96">
        <v>1</v>
      </c>
      <c r="E39" s="97">
        <f>VLOOKUP($A39,データ!$A$4:$M$53,4)</f>
        <v>0</v>
      </c>
      <c r="F39" s="111" t="str">
        <f>VLOOKUP($A39,データ!$A$4:$M$53,5)</f>
        <v>颯漕Ａ</v>
      </c>
      <c r="G39" s="96">
        <v>2</v>
      </c>
      <c r="H39" s="96">
        <v>4</v>
      </c>
      <c r="I39" s="98">
        <v>9</v>
      </c>
      <c r="J39" s="98">
        <v>5</v>
      </c>
      <c r="K39" s="96"/>
      <c r="L39" s="98"/>
      <c r="M39" s="98"/>
      <c r="N39" s="99"/>
      <c r="O39" s="100"/>
    </row>
    <row r="40" spans="1:15">
      <c r="A40" s="173"/>
      <c r="B40" s="176"/>
      <c r="C40" s="179"/>
      <c r="D40" s="92">
        <v>2</v>
      </c>
      <c r="E40" s="101">
        <f>VLOOKUP($A39,データ!$A$4:$M$53,6)</f>
        <v>0</v>
      </c>
      <c r="F40" s="112" t="str">
        <f>VLOOKUP($A39,データ!$A$4:$M$53,7)</f>
        <v>ヒメマルマ</v>
      </c>
      <c r="G40" s="92">
        <v>1</v>
      </c>
      <c r="H40" s="92">
        <v>3</v>
      </c>
      <c r="I40" s="102">
        <v>47</v>
      </c>
      <c r="J40" s="102">
        <v>9</v>
      </c>
      <c r="K40" s="92"/>
      <c r="L40" s="102"/>
      <c r="M40" s="102"/>
      <c r="N40" s="103"/>
      <c r="O40" s="104"/>
    </row>
    <row r="41" spans="1:15">
      <c r="A41" s="173"/>
      <c r="B41" s="176"/>
      <c r="C41" s="179"/>
      <c r="D41" s="92">
        <v>3</v>
      </c>
      <c r="E41" s="101">
        <f>VLOOKUP($A39,データ!$A$4:$M$53,8)</f>
        <v>0</v>
      </c>
      <c r="F41" s="112">
        <f>VLOOKUP($A39,データ!$A$4:$M$53,9)</f>
        <v>0</v>
      </c>
      <c r="G41" s="92"/>
      <c r="H41" s="92"/>
      <c r="I41" s="102"/>
      <c r="J41" s="102"/>
      <c r="K41" s="92"/>
      <c r="L41" s="102"/>
      <c r="M41" s="102"/>
      <c r="N41" s="103"/>
      <c r="O41" s="104"/>
    </row>
    <row r="42" spans="1:15">
      <c r="A42" s="173"/>
      <c r="B42" s="176"/>
      <c r="C42" s="179"/>
      <c r="D42" s="92">
        <v>4</v>
      </c>
      <c r="E42" s="101">
        <f>VLOOKUP($A39,データ!$A$4:$M$53,10)</f>
        <v>0</v>
      </c>
      <c r="F42" s="112">
        <f>VLOOKUP($A39,データ!$A$4:$M$53,11)</f>
        <v>0</v>
      </c>
      <c r="G42" s="92"/>
      <c r="H42" s="92"/>
      <c r="I42" s="102"/>
      <c r="J42" s="102"/>
      <c r="K42" s="92"/>
      <c r="L42" s="102"/>
      <c r="M42" s="102"/>
      <c r="N42" s="103"/>
      <c r="O42" s="104"/>
    </row>
    <row r="43" spans="1:15" ht="14.25" thickBot="1">
      <c r="A43" s="182"/>
      <c r="B43" s="184"/>
      <c r="C43" s="186"/>
      <c r="D43" s="105">
        <v>5</v>
      </c>
      <c r="E43" s="106">
        <f>VLOOKUP($A39,データ!$A$4:$M$53,12)</f>
        <v>0</v>
      </c>
      <c r="F43" s="113">
        <f>VLOOKUP($A39,データ!$A$4:$M$53,13)</f>
        <v>0</v>
      </c>
      <c r="G43" s="105"/>
      <c r="H43" s="105"/>
      <c r="I43" s="107"/>
      <c r="J43" s="107"/>
      <c r="K43" s="105"/>
      <c r="L43" s="107"/>
      <c r="M43" s="107"/>
      <c r="N43" s="108"/>
      <c r="O43" s="109"/>
    </row>
    <row r="44" spans="1:15">
      <c r="A44" s="172">
        <v>9</v>
      </c>
      <c r="B44" s="175">
        <f>VLOOKUP($A44,データ!$A$4:$M$53,2)</f>
        <v>0.48263888888888901</v>
      </c>
      <c r="C44" s="178" t="str">
        <f>VLOOKUP($A44,データ!$A$4:$M$53,3)</f>
        <v>ミックスの部（１回戦）</v>
      </c>
      <c r="D44" s="127">
        <v>1</v>
      </c>
      <c r="E44" s="128">
        <f>VLOOKUP($A44,データ!$A$4:$M$53,4)</f>
        <v>0</v>
      </c>
      <c r="F44" s="117" t="str">
        <f>VLOOKUP($A44,データ!$A$4:$M$53,5)</f>
        <v>はるみさん</v>
      </c>
      <c r="G44" s="127">
        <v>1</v>
      </c>
      <c r="H44" s="127">
        <v>4</v>
      </c>
      <c r="I44" s="129">
        <v>15</v>
      </c>
      <c r="J44" s="129">
        <v>0</v>
      </c>
      <c r="K44" s="127"/>
      <c r="L44" s="129"/>
      <c r="M44" s="129"/>
      <c r="N44" s="130"/>
      <c r="O44" s="158"/>
    </row>
    <row r="45" spans="1:15">
      <c r="A45" s="173"/>
      <c r="B45" s="176"/>
      <c r="C45" s="179"/>
      <c r="D45" s="92">
        <v>2</v>
      </c>
      <c r="E45" s="101">
        <f>VLOOKUP($A44,データ!$A$4:$M$53,6)</f>
        <v>0</v>
      </c>
      <c r="F45" s="112" t="str">
        <f>VLOOKUP($A44,データ!$A$4:$M$53,7)</f>
        <v>颯漕Ｂ</v>
      </c>
      <c r="G45" s="92">
        <v>2</v>
      </c>
      <c r="H45" s="92">
        <v>4</v>
      </c>
      <c r="I45" s="102">
        <v>38</v>
      </c>
      <c r="J45" s="102">
        <v>0</v>
      </c>
      <c r="K45" s="92"/>
      <c r="L45" s="102"/>
      <c r="M45" s="102"/>
      <c r="N45" s="103"/>
      <c r="O45" s="157"/>
    </row>
    <row r="46" spans="1:15">
      <c r="A46" s="173"/>
      <c r="B46" s="176"/>
      <c r="C46" s="179"/>
      <c r="D46" s="92">
        <v>3</v>
      </c>
      <c r="E46" s="101">
        <f>VLOOKUP($A44,データ!$A$4:$M$53,8)</f>
        <v>0</v>
      </c>
      <c r="F46" s="112">
        <f>VLOOKUP($A44,データ!$A$4:$M$53,9)</f>
        <v>0</v>
      </c>
      <c r="G46" s="92"/>
      <c r="H46" s="92"/>
      <c r="I46" s="102"/>
      <c r="J46" s="102"/>
      <c r="K46" s="92"/>
      <c r="L46" s="102"/>
      <c r="M46" s="102"/>
      <c r="N46" s="103"/>
      <c r="O46" s="104"/>
    </row>
    <row r="47" spans="1:15">
      <c r="A47" s="173"/>
      <c r="B47" s="176"/>
      <c r="C47" s="179"/>
      <c r="D47" s="92">
        <v>4</v>
      </c>
      <c r="E47" s="101">
        <f>VLOOKUP($A44,データ!$A$4:$M$53,10)</f>
        <v>0</v>
      </c>
      <c r="F47" s="112">
        <f>VLOOKUP($A44,データ!$A$4:$M$53,11)</f>
        <v>0</v>
      </c>
      <c r="G47" s="92"/>
      <c r="H47" s="92"/>
      <c r="I47" s="102"/>
      <c r="J47" s="102"/>
      <c r="K47" s="92"/>
      <c r="L47" s="102"/>
      <c r="M47" s="102"/>
      <c r="N47" s="103"/>
      <c r="O47" s="104"/>
    </row>
    <row r="48" spans="1:15" ht="14.25" thickBot="1">
      <c r="A48" s="174"/>
      <c r="B48" s="177"/>
      <c r="C48" s="180"/>
      <c r="D48" s="132">
        <v>5</v>
      </c>
      <c r="E48" s="133">
        <f>VLOOKUP($A44,データ!$A$4:$M$53,12)</f>
        <v>0</v>
      </c>
      <c r="F48" s="134">
        <f>VLOOKUP($A44,データ!$A$4:$M$53,13)</f>
        <v>0</v>
      </c>
      <c r="G48" s="132"/>
      <c r="H48" s="132"/>
      <c r="I48" s="135"/>
      <c r="J48" s="135"/>
      <c r="K48" s="132"/>
      <c r="L48" s="135"/>
      <c r="M48" s="135"/>
      <c r="N48" s="136"/>
      <c r="O48" s="137"/>
    </row>
    <row r="49" spans="1:15">
      <c r="A49" s="181">
        <v>10</v>
      </c>
      <c r="B49" s="183">
        <f>VLOOKUP($A49,データ!$A$4:$M$53,2)</f>
        <v>0.48958333333333298</v>
      </c>
      <c r="C49" s="185" t="str">
        <f>VLOOKUP($A49,データ!$A$4:$M$53,3)</f>
        <v>男子１部敗復Ａ</v>
      </c>
      <c r="D49" s="96">
        <v>1</v>
      </c>
      <c r="E49" s="97">
        <f>VLOOKUP($A49,データ!$A$4:$M$53,4)</f>
        <v>0</v>
      </c>
      <c r="F49" s="111" t="str">
        <f>VLOOKUP($A49,データ!$A$4:$M$53,5)</f>
        <v>JDIにんにく</v>
      </c>
      <c r="G49" s="96">
        <v>3</v>
      </c>
      <c r="H49" s="96">
        <v>4</v>
      </c>
      <c r="I49" s="98">
        <v>2</v>
      </c>
      <c r="J49" s="98">
        <v>6</v>
      </c>
      <c r="K49" s="96"/>
      <c r="L49" s="98"/>
      <c r="M49" s="98"/>
      <c r="N49" s="99"/>
      <c r="O49" s="100"/>
    </row>
    <row r="50" spans="1:15">
      <c r="A50" s="173"/>
      <c r="B50" s="176"/>
      <c r="C50" s="179"/>
      <c r="D50" s="92">
        <v>2</v>
      </c>
      <c r="E50" s="101">
        <f>VLOOKUP($A49,データ!$A$4:$M$53,6)</f>
        <v>0</v>
      </c>
      <c r="F50" s="112" t="str">
        <f>VLOOKUP($A49,データ!$A$4:$M$53,7)</f>
        <v>RUNRUN RENREN</v>
      </c>
      <c r="G50" s="92">
        <v>2</v>
      </c>
      <c r="H50" s="92">
        <v>3</v>
      </c>
      <c r="I50" s="102">
        <v>54</v>
      </c>
      <c r="J50" s="102">
        <v>0</v>
      </c>
      <c r="K50" s="92"/>
      <c r="L50" s="102"/>
      <c r="M50" s="102"/>
      <c r="N50" s="103"/>
      <c r="O50" s="104"/>
    </row>
    <row r="51" spans="1:15">
      <c r="A51" s="173"/>
      <c r="B51" s="176"/>
      <c r="C51" s="179"/>
      <c r="D51" s="92">
        <v>3</v>
      </c>
      <c r="E51" s="101">
        <f>VLOOKUP($A49,データ!$A$4:$M$53,8)</f>
        <v>0</v>
      </c>
      <c r="F51" s="112" t="str">
        <f>VLOOKUP($A49,データ!$A$4:$M$53,9)</f>
        <v>ZeroZero（ゼロゼロ）</v>
      </c>
      <c r="G51" s="92">
        <v>1</v>
      </c>
      <c r="H51" s="92">
        <v>3</v>
      </c>
      <c r="I51" s="102">
        <v>40</v>
      </c>
      <c r="J51" s="102">
        <v>2</v>
      </c>
      <c r="K51" s="92"/>
      <c r="L51" s="102"/>
      <c r="M51" s="102"/>
      <c r="N51" s="103"/>
      <c r="O51" s="104"/>
    </row>
    <row r="52" spans="1:15">
      <c r="A52" s="173"/>
      <c r="B52" s="176"/>
      <c r="C52" s="179"/>
      <c r="D52" s="92">
        <v>4</v>
      </c>
      <c r="E52" s="101">
        <f>VLOOKUP($A49,データ!$A$4:$M$53,10)</f>
        <v>0</v>
      </c>
      <c r="F52" s="112">
        <f>VLOOKUP($A49,データ!$A$4:$M$53,11)</f>
        <v>0</v>
      </c>
      <c r="G52" s="92"/>
      <c r="H52" s="92"/>
      <c r="I52" s="102"/>
      <c r="J52" s="102"/>
      <c r="K52" s="92"/>
      <c r="L52" s="102"/>
      <c r="M52" s="102"/>
      <c r="N52" s="103"/>
      <c r="O52" s="104"/>
    </row>
    <row r="53" spans="1:15" ht="14.25" thickBot="1">
      <c r="A53" s="182"/>
      <c r="B53" s="184"/>
      <c r="C53" s="186"/>
      <c r="D53" s="105">
        <v>5</v>
      </c>
      <c r="E53" s="106">
        <f>VLOOKUP($A49,データ!$A$4:$M$53,12)</f>
        <v>0</v>
      </c>
      <c r="F53" s="113">
        <f>VLOOKUP($A49,データ!$A$4:$M$53,13)</f>
        <v>0</v>
      </c>
      <c r="G53" s="105"/>
      <c r="H53" s="105"/>
      <c r="I53" s="107"/>
      <c r="J53" s="107"/>
      <c r="K53" s="105"/>
      <c r="L53" s="107"/>
      <c r="M53" s="107"/>
      <c r="N53" s="108"/>
      <c r="O53" s="109"/>
    </row>
    <row r="54" spans="1:15">
      <c r="A54" s="181">
        <v>11</v>
      </c>
      <c r="B54" s="183">
        <f>VLOOKUP($A54,データ!$A$4:$M$53,2)</f>
        <v>0.49652777777777801</v>
      </c>
      <c r="C54" s="185" t="str">
        <f>VLOOKUP($A54,データ!$A$4:$M$53,3)</f>
        <v>男子１部敗復Ｂ</v>
      </c>
      <c r="D54" s="96">
        <v>1</v>
      </c>
      <c r="E54" s="97">
        <f>VLOOKUP($A54,データ!$A$4:$M$53,4)</f>
        <v>0</v>
      </c>
      <c r="F54" s="112" t="str">
        <f>VLOOKUP($A54,データ!$A$4:$M$53,5)</f>
        <v>昴（すばる）</v>
      </c>
      <c r="G54" s="96">
        <v>1</v>
      </c>
      <c r="H54" s="96">
        <v>3</v>
      </c>
      <c r="I54" s="98">
        <v>51</v>
      </c>
      <c r="J54" s="98">
        <v>4</v>
      </c>
      <c r="K54" s="96"/>
      <c r="L54" s="98"/>
      <c r="M54" s="98"/>
      <c r="N54" s="99"/>
      <c r="O54" s="100"/>
    </row>
    <row r="55" spans="1:15">
      <c r="A55" s="173"/>
      <c r="B55" s="176"/>
      <c r="C55" s="179"/>
      <c r="D55" s="92">
        <v>2</v>
      </c>
      <c r="E55" s="101">
        <f>VLOOKUP($A54,データ!$A$4:$M$53,6)</f>
        <v>0</v>
      </c>
      <c r="F55" s="112" t="str">
        <f>VLOOKUP($A54,データ!$A$4:$M$53,7)</f>
        <v>みおちゃんのゾーン３０</v>
      </c>
      <c r="G55" s="92">
        <v>3</v>
      </c>
      <c r="H55" s="92">
        <v>4</v>
      </c>
      <c r="I55" s="102">
        <v>18</v>
      </c>
      <c r="J55" s="102">
        <v>0</v>
      </c>
      <c r="K55" s="92"/>
      <c r="L55" s="102"/>
      <c r="M55" s="102"/>
      <c r="N55" s="103"/>
      <c r="O55" s="104"/>
    </row>
    <row r="56" spans="1:15">
      <c r="A56" s="173"/>
      <c r="B56" s="176"/>
      <c r="C56" s="179"/>
      <c r="D56" s="92">
        <v>3</v>
      </c>
      <c r="E56" s="101">
        <f>VLOOKUP($A54,データ!$A$4:$M$53,8)</f>
        <v>0</v>
      </c>
      <c r="F56" s="112" t="str">
        <f>VLOOKUP($A54,データ!$A$4:$M$53,9)</f>
        <v>ふにゃんこ倶楽部</v>
      </c>
      <c r="G56" s="92">
        <v>2</v>
      </c>
      <c r="H56" s="92">
        <v>3</v>
      </c>
      <c r="I56" s="102">
        <v>56</v>
      </c>
      <c r="J56" s="102">
        <v>9</v>
      </c>
      <c r="K56" s="92"/>
      <c r="L56" s="102"/>
      <c r="M56" s="102"/>
      <c r="N56" s="103"/>
      <c r="O56" s="104"/>
    </row>
    <row r="57" spans="1:15">
      <c r="A57" s="173"/>
      <c r="B57" s="176"/>
      <c r="C57" s="179"/>
      <c r="D57" s="92">
        <v>4</v>
      </c>
      <c r="E57" s="101">
        <f>VLOOKUP($A54,データ!$A$4:$M$53,10)</f>
        <v>0</v>
      </c>
      <c r="F57" s="112">
        <f>VLOOKUP($A54,データ!$A$4:$M$53,11)</f>
        <v>0</v>
      </c>
      <c r="G57" s="92"/>
      <c r="H57" s="92"/>
      <c r="I57" s="102"/>
      <c r="J57" s="102"/>
      <c r="K57" s="92"/>
      <c r="L57" s="102"/>
      <c r="M57" s="102"/>
      <c r="N57" s="103"/>
      <c r="O57" s="104"/>
    </row>
    <row r="58" spans="1:15" ht="14.25" thickBot="1">
      <c r="A58" s="182"/>
      <c r="B58" s="184"/>
      <c r="C58" s="186"/>
      <c r="D58" s="105">
        <v>5</v>
      </c>
      <c r="E58" s="106">
        <f>VLOOKUP($A54,データ!$A$4:$M$53,12)</f>
        <v>0</v>
      </c>
      <c r="F58" s="112">
        <f>VLOOKUP($A54,データ!$A$4:$M$53,13)</f>
        <v>0</v>
      </c>
      <c r="G58" s="105"/>
      <c r="H58" s="105"/>
      <c r="I58" s="107"/>
      <c r="J58" s="107"/>
      <c r="K58" s="105"/>
      <c r="L58" s="107"/>
      <c r="M58" s="107"/>
      <c r="N58" s="108"/>
      <c r="O58" s="109"/>
    </row>
    <row r="59" spans="1:15" ht="13.5" customHeight="1">
      <c r="A59" s="181">
        <v>12</v>
      </c>
      <c r="B59" s="183">
        <f>VLOOKUP($A59,データ!$A$4:$M$53,2)</f>
        <v>0.50347222222222199</v>
      </c>
      <c r="C59" s="185" t="str">
        <f>VLOOKUP($A59,データ!$A$4:$M$53,3)</f>
        <v>男子２部敗復</v>
      </c>
      <c r="D59" s="96">
        <v>1</v>
      </c>
      <c r="E59" s="97">
        <f>VLOOKUP($A59,データ!$A$4:$M$53,4)</f>
        <v>0</v>
      </c>
      <c r="F59" s="111" t="str">
        <f>VLOOKUP($A59,データ!$A$4:$M$53,5)</f>
        <v>極漕会</v>
      </c>
      <c r="G59" s="96">
        <v>3</v>
      </c>
      <c r="H59" s="96">
        <v>3</v>
      </c>
      <c r="I59" s="98">
        <v>40</v>
      </c>
      <c r="J59" s="98">
        <v>5</v>
      </c>
      <c r="K59" s="96"/>
      <c r="L59" s="98"/>
      <c r="M59" s="98"/>
      <c r="N59" s="99"/>
      <c r="O59" s="100"/>
    </row>
    <row r="60" spans="1:15" ht="13.5" customHeight="1">
      <c r="A60" s="173"/>
      <c r="B60" s="176"/>
      <c r="C60" s="179"/>
      <c r="D60" s="92">
        <v>2</v>
      </c>
      <c r="E60" s="101">
        <f>VLOOKUP($A59,データ!$A$4:$M$53,6)</f>
        <v>0</v>
      </c>
      <c r="F60" s="112" t="str">
        <f>VLOOKUP($A59,データ!$A$4:$M$53,7)</f>
        <v>鳥取東Ｈ１１</v>
      </c>
      <c r="G60" s="92">
        <v>2</v>
      </c>
      <c r="H60" s="92">
        <v>3</v>
      </c>
      <c r="I60" s="102">
        <v>22</v>
      </c>
      <c r="J60" s="102">
        <v>6</v>
      </c>
      <c r="K60" s="92"/>
      <c r="L60" s="102"/>
      <c r="M60" s="102"/>
      <c r="N60" s="103"/>
      <c r="O60" s="104"/>
    </row>
    <row r="61" spans="1:15" ht="13.5" customHeight="1">
      <c r="A61" s="173"/>
      <c r="B61" s="176"/>
      <c r="C61" s="179"/>
      <c r="D61" s="92">
        <v>3</v>
      </c>
      <c r="E61" s="101">
        <f>VLOOKUP($A59,データ!$A$4:$M$53,8)</f>
        <v>0</v>
      </c>
      <c r="F61" s="112" t="str">
        <f>VLOOKUP($A59,データ!$A$4:$M$53,9)</f>
        <v>元祖ティ・アール・シー</v>
      </c>
      <c r="G61" s="92">
        <v>4</v>
      </c>
      <c r="H61" s="92">
        <v>3</v>
      </c>
      <c r="I61" s="102">
        <v>45</v>
      </c>
      <c r="J61" s="102">
        <v>0</v>
      </c>
      <c r="K61" s="92"/>
      <c r="L61" s="102"/>
      <c r="M61" s="102"/>
      <c r="N61" s="103"/>
      <c r="O61" s="104"/>
    </row>
    <row r="62" spans="1:15" ht="13.5" customHeight="1">
      <c r="A62" s="173"/>
      <c r="B62" s="176"/>
      <c r="C62" s="179"/>
      <c r="D62" s="92">
        <v>4</v>
      </c>
      <c r="E62" s="101">
        <f>VLOOKUP($A59,データ!$A$4:$M$53,10)</f>
        <v>0</v>
      </c>
      <c r="F62" s="116" t="str">
        <f>VLOOKUP($A59,データ!$A$4:$M$53,11)</f>
        <v>西工ＯＢ</v>
      </c>
      <c r="G62" s="92">
        <v>1</v>
      </c>
      <c r="H62" s="92">
        <v>3</v>
      </c>
      <c r="I62" s="102">
        <v>21</v>
      </c>
      <c r="J62" s="102">
        <v>8</v>
      </c>
      <c r="K62" s="92"/>
      <c r="L62" s="102"/>
      <c r="M62" s="102"/>
      <c r="N62" s="103"/>
      <c r="O62" s="104"/>
    </row>
    <row r="63" spans="1:15" ht="14.25" customHeight="1" thickBot="1">
      <c r="A63" s="182"/>
      <c r="B63" s="184"/>
      <c r="C63" s="186"/>
      <c r="D63" s="105">
        <v>5</v>
      </c>
      <c r="E63" s="106">
        <f>VLOOKUP($A59,データ!$A$4:$M$53,12)</f>
        <v>0</v>
      </c>
      <c r="F63" s="113">
        <f>VLOOKUP($A59,データ!$A$4:$M$53,13)</f>
        <v>0</v>
      </c>
      <c r="G63" s="105"/>
      <c r="H63" s="105"/>
      <c r="I63" s="107"/>
      <c r="J63" s="107"/>
      <c r="K63" s="105"/>
      <c r="L63" s="107"/>
      <c r="M63" s="107"/>
      <c r="N63" s="108"/>
      <c r="O63" s="109"/>
    </row>
    <row r="64" spans="1:15" ht="13.5" customHeight="1">
      <c r="A64" s="181">
        <v>13</v>
      </c>
      <c r="B64" s="183">
        <f>VLOOKUP($A64,データ!$A$4:$M$53,2)</f>
        <v>0.51041666666666596</v>
      </c>
      <c r="C64" s="185" t="str">
        <f>VLOOKUP($A64,データ!$A$4:$M$53,3)</f>
        <v>女子の部（敗復）</v>
      </c>
      <c r="D64" s="96">
        <v>1</v>
      </c>
      <c r="E64" s="97">
        <f>VLOOKUP($A64,データ!$A$4:$M$53,4)</f>
        <v>0</v>
      </c>
      <c r="F64" s="111" t="str">
        <f>VLOOKUP($A64,データ!$A$4:$M$53,5)</f>
        <v>ぷちＺero</v>
      </c>
      <c r="G64" s="96">
        <v>2</v>
      </c>
      <c r="H64" s="96">
        <v>4</v>
      </c>
      <c r="I64" s="98">
        <v>23</v>
      </c>
      <c r="J64" s="98">
        <v>8</v>
      </c>
      <c r="K64" s="96"/>
      <c r="L64" s="98"/>
      <c r="M64" s="98"/>
      <c r="N64" s="99"/>
      <c r="O64" s="160"/>
    </row>
    <row r="65" spans="1:15" ht="13.5" customHeight="1">
      <c r="A65" s="173"/>
      <c r="B65" s="176"/>
      <c r="C65" s="179"/>
      <c r="D65" s="92">
        <v>2</v>
      </c>
      <c r="E65" s="101">
        <f>VLOOKUP($A64,データ!$A$4:$M$53,6)</f>
        <v>0</v>
      </c>
      <c r="F65" s="112" t="str">
        <f>VLOOKUP($A64,データ!$A$4:$M$53,7)</f>
        <v>颯漕Ａ</v>
      </c>
      <c r="G65" s="92">
        <v>1</v>
      </c>
      <c r="H65" s="92">
        <v>4</v>
      </c>
      <c r="I65" s="102">
        <v>17</v>
      </c>
      <c r="J65" s="102">
        <v>0</v>
      </c>
      <c r="K65" s="92"/>
      <c r="L65" s="102"/>
      <c r="M65" s="102"/>
      <c r="N65" s="103"/>
      <c r="O65" s="157"/>
    </row>
    <row r="66" spans="1:15" ht="13.5" customHeight="1">
      <c r="A66" s="173"/>
      <c r="B66" s="176"/>
      <c r="C66" s="179"/>
      <c r="D66" s="92">
        <v>3</v>
      </c>
      <c r="E66" s="101">
        <f>VLOOKUP($A64,データ!$A$4:$M$53,8)</f>
        <v>0</v>
      </c>
      <c r="F66" s="112">
        <f>VLOOKUP($A64,データ!$A$4:$M$53,9)</f>
        <v>0</v>
      </c>
      <c r="G66" s="92"/>
      <c r="H66" s="92"/>
      <c r="I66" s="102"/>
      <c r="J66" s="102"/>
      <c r="K66" s="92"/>
      <c r="L66" s="102"/>
      <c r="M66" s="102"/>
      <c r="N66" s="103"/>
      <c r="O66" s="157"/>
    </row>
    <row r="67" spans="1:15" ht="13.5" customHeight="1">
      <c r="A67" s="173"/>
      <c r="B67" s="176"/>
      <c r="C67" s="179"/>
      <c r="D67" s="92">
        <v>4</v>
      </c>
      <c r="E67" s="101">
        <f>VLOOKUP($A64,データ!$A$4:$M$53,10)</f>
        <v>0</v>
      </c>
      <c r="F67" s="112">
        <f>VLOOKUP($A64,データ!$A$4:$M$53,11)</f>
        <v>0</v>
      </c>
      <c r="G67" s="92"/>
      <c r="H67" s="92"/>
      <c r="I67" s="102"/>
      <c r="J67" s="102"/>
      <c r="K67" s="92"/>
      <c r="L67" s="102"/>
      <c r="M67" s="102"/>
      <c r="N67" s="103"/>
      <c r="O67" s="104"/>
    </row>
    <row r="68" spans="1:15" ht="13.5" customHeight="1" thickBot="1">
      <c r="A68" s="182"/>
      <c r="B68" s="184"/>
      <c r="C68" s="186"/>
      <c r="D68" s="105">
        <v>5</v>
      </c>
      <c r="E68" s="106">
        <f>VLOOKUP($A64,データ!$A$4:$M$53,12)</f>
        <v>0</v>
      </c>
      <c r="F68" s="113">
        <f>VLOOKUP($A64,データ!$A$4:$M$53,13)</f>
        <v>0</v>
      </c>
      <c r="G68" s="105"/>
      <c r="H68" s="105"/>
      <c r="I68" s="107"/>
      <c r="J68" s="107"/>
      <c r="K68" s="105"/>
      <c r="L68" s="107"/>
      <c r="M68" s="107"/>
      <c r="N68" s="108"/>
      <c r="O68" s="109"/>
    </row>
    <row r="69" spans="1:15" ht="13.5" customHeight="1">
      <c r="A69" s="181">
        <v>14</v>
      </c>
      <c r="B69" s="183">
        <f>VLOOKUP($A69,データ!$A$4:$M$53,2)</f>
        <v>0.54166666666666663</v>
      </c>
      <c r="C69" s="185" t="str">
        <f>VLOOKUP($A69,データ!$A$4:$M$53,3)</f>
        <v>男子１部準決勝Ａ</v>
      </c>
      <c r="D69" s="96">
        <v>1</v>
      </c>
      <c r="E69" s="97">
        <f>VLOOKUP($A69,データ!$A$4:$M$53,4)</f>
        <v>0</v>
      </c>
      <c r="F69" s="112" t="str">
        <f>VLOOKUP($A69,データ!$A$4:$M$53,5)</f>
        <v>こけちゃん'Sフレンズ</v>
      </c>
      <c r="G69" s="96">
        <v>2</v>
      </c>
      <c r="H69" s="96">
        <v>4</v>
      </c>
      <c r="I69" s="98">
        <v>24</v>
      </c>
      <c r="J69" s="98">
        <v>3</v>
      </c>
      <c r="K69" s="96"/>
      <c r="L69" s="98"/>
      <c r="M69" s="98"/>
      <c r="N69" s="99"/>
      <c r="O69" s="100"/>
    </row>
    <row r="70" spans="1:15" ht="13.5" customHeight="1">
      <c r="A70" s="173"/>
      <c r="B70" s="176"/>
      <c r="C70" s="179"/>
      <c r="D70" s="92">
        <v>2</v>
      </c>
      <c r="E70" s="101">
        <f>VLOOKUP($A69,データ!$A$4:$M$53,6)</f>
        <v>0</v>
      </c>
      <c r="F70" s="112" t="str">
        <f>VLOOKUP($A69,データ!$A$4:$M$53,7)</f>
        <v>水土里ネット・ぷかぷか丸</v>
      </c>
      <c r="G70" s="92">
        <v>1</v>
      </c>
      <c r="H70" s="92">
        <v>3</v>
      </c>
      <c r="I70" s="102">
        <v>18</v>
      </c>
      <c r="J70" s="102">
        <v>0</v>
      </c>
      <c r="K70" s="92"/>
      <c r="L70" s="102"/>
      <c r="M70" s="102"/>
      <c r="N70" s="103"/>
      <c r="O70" s="104"/>
    </row>
    <row r="71" spans="1:15" ht="13.5" customHeight="1">
      <c r="A71" s="173"/>
      <c r="B71" s="176"/>
      <c r="C71" s="179"/>
      <c r="D71" s="92">
        <v>3</v>
      </c>
      <c r="E71" s="101">
        <f>VLOOKUP($A69,データ!$A$4:$M$53,8)</f>
        <v>0</v>
      </c>
      <c r="F71" s="112" t="str">
        <f>VLOOKUP($A69,データ!$A$4:$M$53,9)</f>
        <v>ZeroZero（ゼロゼロ）</v>
      </c>
      <c r="G71" s="92">
        <v>3</v>
      </c>
      <c r="H71" s="92">
        <v>3</v>
      </c>
      <c r="I71" s="102">
        <v>34</v>
      </c>
      <c r="J71" s="102">
        <v>4</v>
      </c>
      <c r="K71" s="92"/>
      <c r="L71" s="102"/>
      <c r="M71" s="102"/>
      <c r="N71" s="103"/>
      <c r="O71" s="104"/>
    </row>
    <row r="72" spans="1:15" ht="13.5" customHeight="1">
      <c r="A72" s="173"/>
      <c r="B72" s="176"/>
      <c r="C72" s="179"/>
      <c r="D72" s="92">
        <v>4</v>
      </c>
      <c r="E72" s="101">
        <f>VLOOKUP($A69,データ!$A$4:$M$53,10)</f>
        <v>0</v>
      </c>
      <c r="F72" s="112">
        <f>VLOOKUP($A69,データ!$A$4:$M$53,11)</f>
        <v>0</v>
      </c>
      <c r="G72" s="92"/>
      <c r="H72" s="92"/>
      <c r="I72" s="102"/>
      <c r="J72" s="102"/>
      <c r="K72" s="92"/>
      <c r="L72" s="102"/>
      <c r="M72" s="102"/>
      <c r="N72" s="103"/>
      <c r="O72" s="104"/>
    </row>
    <row r="73" spans="1:15" ht="13.5" customHeight="1" thickBot="1">
      <c r="A73" s="182"/>
      <c r="B73" s="184"/>
      <c r="C73" s="186"/>
      <c r="D73" s="105">
        <v>5</v>
      </c>
      <c r="E73" s="106">
        <f>VLOOKUP($A69,データ!$A$4:$M$53,12)</f>
        <v>0</v>
      </c>
      <c r="F73" s="113">
        <f>VLOOKUP($A69,データ!$A$4:$M$53,13)</f>
        <v>0</v>
      </c>
      <c r="G73" s="105"/>
      <c r="H73" s="105"/>
      <c r="I73" s="107"/>
      <c r="J73" s="107"/>
      <c r="K73" s="105"/>
      <c r="L73" s="107"/>
      <c r="M73" s="107"/>
      <c r="N73" s="108"/>
      <c r="O73" s="109"/>
    </row>
    <row r="74" spans="1:15" ht="13.5" customHeight="1">
      <c r="A74" s="181">
        <v>15</v>
      </c>
      <c r="B74" s="183">
        <f>VLOOKUP($A74,データ!$A$4:$M$53,2)</f>
        <v>0.54861111111111105</v>
      </c>
      <c r="C74" s="185" t="str">
        <f>VLOOKUP($A74,データ!$A$4:$M$53,3)</f>
        <v>男子１部準決勝Ｂ</v>
      </c>
      <c r="D74" s="96">
        <v>1</v>
      </c>
      <c r="E74" s="97">
        <f>VLOOKUP($A74,データ!$A$4:$M$53,4)</f>
        <v>0</v>
      </c>
      <c r="F74" s="111" t="str">
        <f>VLOOKUP($A74,データ!$A$4:$M$53,5)</f>
        <v>サンマート</v>
      </c>
      <c r="G74" s="96">
        <v>1</v>
      </c>
      <c r="H74" s="96">
        <v>3</v>
      </c>
      <c r="I74" s="98">
        <v>42</v>
      </c>
      <c r="J74" s="98">
        <v>7</v>
      </c>
      <c r="K74" s="96"/>
      <c r="L74" s="98"/>
      <c r="M74" s="98"/>
      <c r="N74" s="99"/>
      <c r="O74" s="100"/>
    </row>
    <row r="75" spans="1:15" ht="13.5" customHeight="1">
      <c r="A75" s="173"/>
      <c r="B75" s="176"/>
      <c r="C75" s="179"/>
      <c r="D75" s="92">
        <v>2</v>
      </c>
      <c r="E75" s="101">
        <f>VLOOKUP($A74,データ!$A$4:$M$53,6)</f>
        <v>0</v>
      </c>
      <c r="F75" s="112" t="str">
        <f>VLOOKUP($A74,データ!$A$4:$M$53,7)</f>
        <v>49ers（ﾌｫｰﾃｨｰﾅｲﾅｰｽﾞ）</v>
      </c>
      <c r="G75" s="92">
        <v>3</v>
      </c>
      <c r="H75" s="92">
        <v>3</v>
      </c>
      <c r="I75" s="102">
        <v>57</v>
      </c>
      <c r="J75" s="102">
        <v>3</v>
      </c>
      <c r="K75" s="92"/>
      <c r="L75" s="102"/>
      <c r="M75" s="102"/>
      <c r="N75" s="103"/>
      <c r="O75" s="104"/>
    </row>
    <row r="76" spans="1:15" ht="13.5" customHeight="1">
      <c r="A76" s="173"/>
      <c r="B76" s="176"/>
      <c r="C76" s="179"/>
      <c r="D76" s="92">
        <v>3</v>
      </c>
      <c r="E76" s="101">
        <f>VLOOKUP($A74,データ!$A$4:$M$53,8)</f>
        <v>0</v>
      </c>
      <c r="F76" s="112" t="str">
        <f>VLOOKUP($A74,データ!$A$4:$M$53,9)</f>
        <v>ふにゃんこ倶楽部</v>
      </c>
      <c r="G76" s="92">
        <v>2</v>
      </c>
      <c r="H76" s="92">
        <v>3</v>
      </c>
      <c r="I76" s="102">
        <v>52</v>
      </c>
      <c r="J76" s="102">
        <v>1</v>
      </c>
      <c r="K76" s="92"/>
      <c r="L76" s="102"/>
      <c r="M76" s="102"/>
      <c r="N76" s="103"/>
      <c r="O76" s="104"/>
    </row>
    <row r="77" spans="1:15" ht="13.5" customHeight="1">
      <c r="A77" s="173"/>
      <c r="B77" s="176"/>
      <c r="C77" s="179"/>
      <c r="D77" s="92">
        <v>4</v>
      </c>
      <c r="E77" s="101">
        <f>VLOOKUP($A74,データ!$A$4:$M$53,10)</f>
        <v>0</v>
      </c>
      <c r="F77" s="112">
        <f>VLOOKUP($A74,データ!$A$4:$M$53,11)</f>
        <v>0</v>
      </c>
      <c r="G77" s="92"/>
      <c r="H77" s="92"/>
      <c r="I77" s="102"/>
      <c r="J77" s="102"/>
      <c r="K77" s="92"/>
      <c r="L77" s="102"/>
      <c r="M77" s="102"/>
      <c r="N77" s="103"/>
      <c r="O77" s="104"/>
    </row>
    <row r="78" spans="1:15" ht="13.5" customHeight="1" thickBot="1">
      <c r="A78" s="182"/>
      <c r="B78" s="184"/>
      <c r="C78" s="186"/>
      <c r="D78" s="105">
        <v>5</v>
      </c>
      <c r="E78" s="106">
        <f>VLOOKUP($A74,データ!$A$4:$M$53,12)</f>
        <v>0</v>
      </c>
      <c r="F78" s="113">
        <f>VLOOKUP($A74,データ!$A$4:$M$53,13)</f>
        <v>0</v>
      </c>
      <c r="G78" s="105"/>
      <c r="H78" s="105"/>
      <c r="I78" s="107"/>
      <c r="J78" s="107"/>
      <c r="K78" s="105"/>
      <c r="L78" s="107"/>
      <c r="M78" s="107"/>
      <c r="N78" s="108"/>
      <c r="O78" s="109"/>
    </row>
    <row r="79" spans="1:15" ht="13.5" customHeight="1">
      <c r="A79" s="181">
        <v>16</v>
      </c>
      <c r="B79" s="183">
        <f>VLOOKUP($A79,データ!$A$4:$M$53,2)</f>
        <v>0.55555555555555503</v>
      </c>
      <c r="C79" s="185" t="str">
        <f>VLOOKUP($A79,データ!$A$4:$M$53,3)</f>
        <v>男子１部準決勝Ｃ</v>
      </c>
      <c r="D79" s="96">
        <v>1</v>
      </c>
      <c r="E79" s="97">
        <f>VLOOKUP($A79,データ!$A$4:$M$53,4)</f>
        <v>0</v>
      </c>
      <c r="F79" s="111" t="str">
        <f>VLOOKUP($A79,データ!$A$4:$M$53,5)</f>
        <v>東部中小企業青年中央会</v>
      </c>
      <c r="G79" s="96">
        <v>3</v>
      </c>
      <c r="H79" s="96">
        <v>3</v>
      </c>
      <c r="I79" s="98">
        <v>46</v>
      </c>
      <c r="J79" s="98">
        <v>6</v>
      </c>
      <c r="K79" s="96"/>
      <c r="L79" s="98"/>
      <c r="M79" s="98"/>
      <c r="N79" s="99"/>
      <c r="O79" s="100"/>
    </row>
    <row r="80" spans="1:15" ht="13.5" customHeight="1">
      <c r="A80" s="173"/>
      <c r="B80" s="176"/>
      <c r="C80" s="179"/>
      <c r="D80" s="92">
        <v>2</v>
      </c>
      <c r="E80" s="101">
        <f>VLOOKUP($A79,データ!$A$4:$M$53,6)</f>
        <v>0</v>
      </c>
      <c r="F80" s="112" t="str">
        <f>VLOOKUP($A79,データ!$A$4:$M$53,7)</f>
        <v>それいけカープ</v>
      </c>
      <c r="G80" s="92">
        <v>2</v>
      </c>
      <c r="H80" s="92">
        <v>3</v>
      </c>
      <c r="I80" s="102">
        <v>42</v>
      </c>
      <c r="J80" s="102">
        <v>2</v>
      </c>
      <c r="K80" s="92"/>
      <c r="L80" s="102"/>
      <c r="M80" s="102"/>
      <c r="N80" s="103"/>
      <c r="O80" s="104"/>
    </row>
    <row r="81" spans="1:15" ht="13.5" customHeight="1">
      <c r="A81" s="173"/>
      <c r="B81" s="176"/>
      <c r="C81" s="179"/>
      <c r="D81" s="92">
        <v>3</v>
      </c>
      <c r="E81" s="101">
        <f>VLOOKUP($A79,データ!$A$4:$M$53,8)</f>
        <v>0</v>
      </c>
      <c r="F81" s="112" t="str">
        <f>VLOOKUP($A79,データ!$A$4:$M$53,9)</f>
        <v>RUNRUN RENREN</v>
      </c>
      <c r="G81" s="92">
        <v>1</v>
      </c>
      <c r="H81" s="92">
        <v>3</v>
      </c>
      <c r="I81" s="102">
        <v>35</v>
      </c>
      <c r="J81" s="102">
        <v>8</v>
      </c>
      <c r="K81" s="92"/>
      <c r="L81" s="102"/>
      <c r="M81" s="102"/>
      <c r="N81" s="103"/>
      <c r="O81" s="104"/>
    </row>
    <row r="82" spans="1:15" ht="13.5" customHeight="1">
      <c r="A82" s="173"/>
      <c r="B82" s="176"/>
      <c r="C82" s="179"/>
      <c r="D82" s="92">
        <v>4</v>
      </c>
      <c r="E82" s="101">
        <f>VLOOKUP($A79,データ!$A$4:$M$53,10)</f>
        <v>0</v>
      </c>
      <c r="F82" s="112">
        <f>VLOOKUP($A79,データ!$A$4:$M$53,11)</f>
        <v>0</v>
      </c>
      <c r="G82" s="92"/>
      <c r="H82" s="92"/>
      <c r="I82" s="102"/>
      <c r="J82" s="102"/>
      <c r="K82" s="92"/>
      <c r="L82" s="102"/>
      <c r="M82" s="102"/>
      <c r="N82" s="103"/>
      <c r="O82" s="104"/>
    </row>
    <row r="83" spans="1:15" ht="13.5" customHeight="1" thickBot="1">
      <c r="A83" s="182"/>
      <c r="B83" s="184"/>
      <c r="C83" s="186"/>
      <c r="D83" s="105">
        <v>5</v>
      </c>
      <c r="E83" s="106">
        <f>VLOOKUP($A79,データ!$A$4:$M$53,12)</f>
        <v>0</v>
      </c>
      <c r="F83" s="113">
        <f>VLOOKUP($A79,データ!$A$4:$M$53,13)</f>
        <v>0</v>
      </c>
      <c r="G83" s="105"/>
      <c r="H83" s="105"/>
      <c r="I83" s="107"/>
      <c r="J83" s="107"/>
      <c r="K83" s="105"/>
      <c r="L83" s="107"/>
      <c r="M83" s="107"/>
      <c r="N83" s="108" t="str">
        <f t="shared" ref="N83:N146" si="3">IF(AND(ISNUMBER(H83),ISNUMBER(I83),ISNUMBER(J83)),H83/1440+I83/86400+J83/8640000,"")</f>
        <v/>
      </c>
      <c r="O83" s="109"/>
    </row>
    <row r="84" spans="1:15" ht="13.5" customHeight="1">
      <c r="A84" s="181">
        <v>17</v>
      </c>
      <c r="B84" s="183">
        <f>VLOOKUP($A84,データ!$A$4:$M$53,2)</f>
        <v>0.5625</v>
      </c>
      <c r="C84" s="185" t="str">
        <f>VLOOKUP($A84,データ!$A$4:$M$53,3)</f>
        <v>男子１部準決勝Ｄ</v>
      </c>
      <c r="D84" s="96">
        <v>1</v>
      </c>
      <c r="E84" s="97">
        <f>VLOOKUP($A84,データ!$A$4:$M$53,4)</f>
        <v>0</v>
      </c>
      <c r="F84" s="118" t="str">
        <f>VLOOKUP($A84,データ!$A$4:$M$53,5)</f>
        <v>おはん・ちょーえもん</v>
      </c>
      <c r="G84" s="96">
        <v>2</v>
      </c>
      <c r="H84" s="96">
        <v>3</v>
      </c>
      <c r="I84" s="98">
        <v>43</v>
      </c>
      <c r="J84" s="98">
        <v>6</v>
      </c>
      <c r="K84" s="96"/>
      <c r="L84" s="98"/>
      <c r="M84" s="98"/>
      <c r="N84" s="99">
        <f t="shared" si="3"/>
        <v>2.5817129629629632E-3</v>
      </c>
      <c r="O84" s="100"/>
    </row>
    <row r="85" spans="1:15" ht="13.5" customHeight="1">
      <c r="A85" s="173"/>
      <c r="B85" s="176"/>
      <c r="C85" s="179"/>
      <c r="D85" s="92">
        <v>2</v>
      </c>
      <c r="E85" s="101">
        <f>VLOOKUP($A84,データ!$A$4:$M$53,6)</f>
        <v>0</v>
      </c>
      <c r="F85" s="117" t="str">
        <f>VLOOKUP($A84,データ!$A$4:$M$53,7)</f>
        <v>水土里ネット・すいすい丸</v>
      </c>
      <c r="G85" s="92">
        <v>1</v>
      </c>
      <c r="H85" s="92">
        <v>3</v>
      </c>
      <c r="I85" s="102">
        <v>40</v>
      </c>
      <c r="J85" s="102">
        <v>4</v>
      </c>
      <c r="K85" s="92"/>
      <c r="L85" s="102"/>
      <c r="M85" s="102"/>
      <c r="N85" s="103">
        <f t="shared" si="3"/>
        <v>2.5467592592592595E-3</v>
      </c>
      <c r="O85" s="104"/>
    </row>
    <row r="86" spans="1:15" ht="13.5" customHeight="1">
      <c r="A86" s="173"/>
      <c r="B86" s="176"/>
      <c r="C86" s="179"/>
      <c r="D86" s="92">
        <v>3</v>
      </c>
      <c r="E86" s="101">
        <f>VLOOKUP($A84,データ!$A$4:$M$53,8)</f>
        <v>0</v>
      </c>
      <c r="F86" s="112" t="str">
        <f>VLOOKUP($A84,データ!$A$4:$M$53,9)</f>
        <v>昴（すばる）</v>
      </c>
      <c r="G86" s="92">
        <v>3</v>
      </c>
      <c r="H86" s="92">
        <v>3</v>
      </c>
      <c r="I86" s="102">
        <v>57</v>
      </c>
      <c r="J86" s="102">
        <v>7</v>
      </c>
      <c r="K86" s="92"/>
      <c r="L86" s="102"/>
      <c r="M86" s="102"/>
      <c r="N86" s="103">
        <f t="shared" si="3"/>
        <v>2.7438657407407407E-3</v>
      </c>
      <c r="O86" s="104"/>
    </row>
    <row r="87" spans="1:15" ht="13.5" customHeight="1">
      <c r="A87" s="173"/>
      <c r="B87" s="176"/>
      <c r="C87" s="179"/>
      <c r="D87" s="92">
        <v>4</v>
      </c>
      <c r="E87" s="101">
        <f>VLOOKUP($A84,データ!$A$4:$M$53,10)</f>
        <v>0</v>
      </c>
      <c r="F87" s="112">
        <f>VLOOKUP($A84,データ!$A$4:$M$53,11)</f>
        <v>0</v>
      </c>
      <c r="G87" s="92"/>
      <c r="H87" s="92"/>
      <c r="I87" s="102"/>
      <c r="J87" s="102"/>
      <c r="K87" s="92"/>
      <c r="L87" s="102"/>
      <c r="M87" s="102"/>
      <c r="N87" s="103" t="str">
        <f t="shared" si="3"/>
        <v/>
      </c>
      <c r="O87" s="104"/>
    </row>
    <row r="88" spans="1:15" ht="13.5" customHeight="1" thickBot="1">
      <c r="A88" s="182"/>
      <c r="B88" s="184"/>
      <c r="C88" s="186"/>
      <c r="D88" s="105">
        <v>5</v>
      </c>
      <c r="E88" s="106">
        <f>VLOOKUP($A84,データ!$A$4:$M$53,12)</f>
        <v>0</v>
      </c>
      <c r="F88" s="113">
        <f>VLOOKUP($A84,データ!$A$4:$M$53,13)</f>
        <v>0</v>
      </c>
      <c r="G88" s="105"/>
      <c r="H88" s="105"/>
      <c r="I88" s="107"/>
      <c r="J88" s="107"/>
      <c r="K88" s="105"/>
      <c r="L88" s="107"/>
      <c r="M88" s="107"/>
      <c r="N88" s="108" t="str">
        <f t="shared" si="3"/>
        <v/>
      </c>
      <c r="O88" s="109"/>
    </row>
    <row r="89" spans="1:15" ht="13.5" customHeight="1">
      <c r="A89" s="181">
        <v>18</v>
      </c>
      <c r="B89" s="183">
        <f>VLOOKUP($A89,データ!$A$4:$M$53,2)</f>
        <v>0.56944444444444398</v>
      </c>
      <c r="C89" s="185" t="str">
        <f>VLOOKUP($A89,データ!$A$4:$M$53,3)</f>
        <v>ミックスの部（２回戦）</v>
      </c>
      <c r="D89" s="96">
        <v>1</v>
      </c>
      <c r="E89" s="97">
        <f>VLOOKUP($A89,データ!$A$4:$M$53,4)</f>
        <v>0</v>
      </c>
      <c r="F89" s="112" t="str">
        <f>VLOOKUP($A89,データ!$A$4:$M$53,5)</f>
        <v>颯漕Ｂ</v>
      </c>
      <c r="G89" s="96"/>
      <c r="H89" s="96"/>
      <c r="I89" s="98"/>
      <c r="J89" s="98"/>
      <c r="K89" s="96"/>
      <c r="L89" s="98"/>
      <c r="M89" s="98"/>
      <c r="N89" s="99" t="str">
        <f t="shared" si="3"/>
        <v/>
      </c>
      <c r="O89" s="100"/>
    </row>
    <row r="90" spans="1:15" ht="13.5" customHeight="1">
      <c r="A90" s="173"/>
      <c r="B90" s="176"/>
      <c r="C90" s="179"/>
      <c r="D90" s="92">
        <v>2</v>
      </c>
      <c r="E90" s="101">
        <f>VLOOKUP($A89,データ!$A$4:$M$53,6)</f>
        <v>0</v>
      </c>
      <c r="F90" s="112" t="str">
        <f>VLOOKUP($A89,データ!$A$4:$M$53,7)</f>
        <v>はるみさん</v>
      </c>
      <c r="G90" s="92"/>
      <c r="H90" s="92"/>
      <c r="I90" s="102"/>
      <c r="J90" s="102"/>
      <c r="K90" s="92"/>
      <c r="L90" s="102"/>
      <c r="M90" s="102"/>
      <c r="N90" s="103" t="str">
        <f t="shared" si="3"/>
        <v/>
      </c>
      <c r="O90" s="104"/>
    </row>
    <row r="91" spans="1:15" ht="13.5" customHeight="1">
      <c r="A91" s="173"/>
      <c r="B91" s="176"/>
      <c r="C91" s="179"/>
      <c r="D91" s="92">
        <v>3</v>
      </c>
      <c r="E91" s="101">
        <f>VLOOKUP($A89,データ!$A$4:$M$53,8)</f>
        <v>0</v>
      </c>
      <c r="F91" s="112">
        <f>VLOOKUP($A89,データ!$A$4:$M$53,9)</f>
        <v>0</v>
      </c>
      <c r="G91" s="92"/>
      <c r="H91" s="92"/>
      <c r="I91" s="102"/>
      <c r="J91" s="102"/>
      <c r="K91" s="92"/>
      <c r="L91" s="102"/>
      <c r="M91" s="102"/>
      <c r="N91" s="103" t="str">
        <f t="shared" si="3"/>
        <v/>
      </c>
      <c r="O91" s="104"/>
    </row>
    <row r="92" spans="1:15" ht="13.5" customHeight="1">
      <c r="A92" s="173"/>
      <c r="B92" s="176"/>
      <c r="C92" s="179"/>
      <c r="D92" s="92">
        <v>4</v>
      </c>
      <c r="E92" s="101">
        <f>VLOOKUP($A89,データ!$A$4:$M$53,10)</f>
        <v>0</v>
      </c>
      <c r="F92" s="112">
        <f>VLOOKUP($A89,データ!$A$4:$M$53,11)</f>
        <v>0</v>
      </c>
      <c r="G92" s="92"/>
      <c r="H92" s="92"/>
      <c r="I92" s="102"/>
      <c r="J92" s="102"/>
      <c r="K92" s="92"/>
      <c r="L92" s="102"/>
      <c r="M92" s="102"/>
      <c r="N92" s="103" t="str">
        <f t="shared" si="3"/>
        <v/>
      </c>
      <c r="O92" s="104"/>
    </row>
    <row r="93" spans="1:15" ht="13.5" customHeight="1" thickBot="1">
      <c r="A93" s="182"/>
      <c r="B93" s="184"/>
      <c r="C93" s="186"/>
      <c r="D93" s="105">
        <v>5</v>
      </c>
      <c r="E93" s="106">
        <f>VLOOKUP($A89,データ!$A$4:$M$53,12)</f>
        <v>0</v>
      </c>
      <c r="F93" s="113">
        <f>VLOOKUP($A89,データ!$A$4:$M$53,13)</f>
        <v>0</v>
      </c>
      <c r="G93" s="105"/>
      <c r="H93" s="105"/>
      <c r="I93" s="107"/>
      <c r="J93" s="107"/>
      <c r="K93" s="105"/>
      <c r="L93" s="107"/>
      <c r="M93" s="107"/>
      <c r="N93" s="108" t="str">
        <f t="shared" si="3"/>
        <v/>
      </c>
      <c r="O93" s="109"/>
    </row>
    <row r="94" spans="1:15" ht="13.5" customHeight="1">
      <c r="A94" s="181">
        <v>19</v>
      </c>
      <c r="B94" s="183">
        <f>VLOOKUP($A94,データ!$A$4:$M$53,2)</f>
        <v>0.57638888888888895</v>
      </c>
      <c r="C94" s="185" t="str">
        <f>VLOOKUP($A94,データ!$A$4:$M$53,3)</f>
        <v>男子２部決勝</v>
      </c>
      <c r="D94" s="96">
        <v>1</v>
      </c>
      <c r="E94" s="97">
        <f>VLOOKUP($A94,データ!$A$4:$M$53,4)</f>
        <v>0</v>
      </c>
      <c r="F94" s="112" t="str">
        <f>VLOOKUP($A94,データ!$A$4:$M$53,5)</f>
        <v>西工ＯＢ</v>
      </c>
      <c r="G94" s="96"/>
      <c r="H94" s="96"/>
      <c r="I94" s="98"/>
      <c r="J94" s="98"/>
      <c r="K94" s="96"/>
      <c r="L94" s="98"/>
      <c r="M94" s="98"/>
      <c r="N94" s="99" t="str">
        <f t="shared" si="3"/>
        <v/>
      </c>
      <c r="O94" s="104"/>
    </row>
    <row r="95" spans="1:15" ht="13.5" customHeight="1">
      <c r="A95" s="173"/>
      <c r="B95" s="176"/>
      <c r="C95" s="179"/>
      <c r="D95" s="92">
        <v>2</v>
      </c>
      <c r="E95" s="101">
        <f>VLOOKUP($A94,データ!$A$4:$M$53,6)</f>
        <v>0</v>
      </c>
      <c r="F95" s="112" t="str">
        <f>VLOOKUP($A94,データ!$A$4:$M$53,7)</f>
        <v>レート３９</v>
      </c>
      <c r="G95" s="92"/>
      <c r="H95" s="92"/>
      <c r="I95" s="102"/>
      <c r="J95" s="102"/>
      <c r="K95" s="92"/>
      <c r="L95" s="102"/>
      <c r="M95" s="102"/>
      <c r="N95" s="103" t="str">
        <f t="shared" si="3"/>
        <v/>
      </c>
      <c r="O95" s="104"/>
    </row>
    <row r="96" spans="1:15" ht="13.5" customHeight="1">
      <c r="A96" s="173"/>
      <c r="B96" s="176"/>
      <c r="C96" s="179"/>
      <c r="D96" s="92">
        <v>3</v>
      </c>
      <c r="E96" s="101">
        <f>VLOOKUP($A94,データ!$A$4:$M$53,8)</f>
        <v>0</v>
      </c>
      <c r="F96" s="112" t="str">
        <f>VLOOKUP($A94,データ!$A$4:$M$53,9)</f>
        <v>それゆけ艇王</v>
      </c>
      <c r="G96" s="92"/>
      <c r="H96" s="92"/>
      <c r="I96" s="102"/>
      <c r="J96" s="102"/>
      <c r="K96" s="92"/>
      <c r="L96" s="102"/>
      <c r="M96" s="102"/>
      <c r="N96" s="103" t="str">
        <f t="shared" si="3"/>
        <v/>
      </c>
      <c r="O96" s="104"/>
    </row>
    <row r="97" spans="1:15" ht="13.5" customHeight="1">
      <c r="A97" s="173"/>
      <c r="B97" s="176"/>
      <c r="C97" s="179"/>
      <c r="D97" s="92">
        <v>4</v>
      </c>
      <c r="E97" s="101">
        <f>VLOOKUP($A94,データ!$A$4:$M$53,10)</f>
        <v>0</v>
      </c>
      <c r="F97" s="112" t="str">
        <f>VLOOKUP($A94,データ!$A$4:$M$53,11)</f>
        <v>鳥取東Ｈ１１</v>
      </c>
      <c r="G97" s="92"/>
      <c r="H97" s="92"/>
      <c r="I97" s="102"/>
      <c r="J97" s="102"/>
      <c r="K97" s="92"/>
      <c r="L97" s="102"/>
      <c r="M97" s="102"/>
      <c r="N97" s="103" t="str">
        <f t="shared" si="3"/>
        <v/>
      </c>
      <c r="O97" s="104"/>
    </row>
    <row r="98" spans="1:15" ht="13.5" customHeight="1" thickBot="1">
      <c r="A98" s="182"/>
      <c r="B98" s="184"/>
      <c r="C98" s="186"/>
      <c r="D98" s="105">
        <v>5</v>
      </c>
      <c r="E98" s="106">
        <f>VLOOKUP($A94,データ!$A$4:$M$53,12)</f>
        <v>0</v>
      </c>
      <c r="F98" s="113">
        <f>VLOOKUP($A94,データ!$A$4:$M$53,13)</f>
        <v>0</v>
      </c>
      <c r="G98" s="105"/>
      <c r="H98" s="105"/>
      <c r="I98" s="107"/>
      <c r="J98" s="107"/>
      <c r="K98" s="105"/>
      <c r="L98" s="107"/>
      <c r="M98" s="107"/>
      <c r="N98" s="108" t="str">
        <f t="shared" si="3"/>
        <v/>
      </c>
      <c r="O98" s="109"/>
    </row>
    <row r="99" spans="1:15" ht="13.5" customHeight="1">
      <c r="A99" s="181">
        <v>20</v>
      </c>
      <c r="B99" s="183">
        <f>VLOOKUP($A99,データ!$A$4:$M$53,2)</f>
        <v>0.58333333333333304</v>
      </c>
      <c r="C99" s="185" t="str">
        <f>VLOOKUP($A99,データ!$A$4:$M$53,3)</f>
        <v>女子の部決勝</v>
      </c>
      <c r="D99" s="96">
        <v>1</v>
      </c>
      <c r="E99" s="97">
        <f>VLOOKUP($A99,データ!$A$4:$M$53,4)</f>
        <v>0</v>
      </c>
      <c r="F99" s="112" t="str">
        <f>VLOOKUP($A99,データ!$A$4:$M$53,5)</f>
        <v>teamひまわり</v>
      </c>
      <c r="G99" s="96"/>
      <c r="H99" s="96"/>
      <c r="I99" s="98"/>
      <c r="J99" s="98"/>
      <c r="K99" s="96"/>
      <c r="L99" s="98"/>
      <c r="M99" s="98"/>
      <c r="N99" s="99" t="str">
        <f t="shared" si="3"/>
        <v/>
      </c>
      <c r="O99" s="104"/>
    </row>
    <row r="100" spans="1:15" ht="13.5" customHeight="1">
      <c r="A100" s="173"/>
      <c r="B100" s="176"/>
      <c r="C100" s="179"/>
      <c r="D100" s="92">
        <v>2</v>
      </c>
      <c r="E100" s="101">
        <f>VLOOKUP($A99,データ!$A$4:$M$53,6)</f>
        <v>0</v>
      </c>
      <c r="F100" s="112" t="str">
        <f>VLOOKUP($A99,データ!$A$4:$M$53,7)</f>
        <v>ヒメマルマ</v>
      </c>
      <c r="G100" s="92"/>
      <c r="H100" s="92"/>
      <c r="I100" s="102"/>
      <c r="J100" s="102"/>
      <c r="K100" s="92"/>
      <c r="L100" s="102"/>
      <c r="M100" s="102"/>
      <c r="N100" s="103" t="str">
        <f t="shared" si="3"/>
        <v/>
      </c>
      <c r="O100" s="104"/>
    </row>
    <row r="101" spans="1:15" ht="13.5" customHeight="1">
      <c r="A101" s="173"/>
      <c r="B101" s="176"/>
      <c r="C101" s="179"/>
      <c r="D101" s="92">
        <v>3</v>
      </c>
      <c r="E101" s="101">
        <f>VLOOKUP($A99,データ!$A$4:$M$53,8)</f>
        <v>0</v>
      </c>
      <c r="F101" s="112" t="str">
        <f>VLOOKUP($A99,データ!$A$4:$M$53,9)</f>
        <v>颯漕Ａ</v>
      </c>
      <c r="G101" s="92"/>
      <c r="H101" s="92"/>
      <c r="I101" s="102"/>
      <c r="J101" s="102"/>
      <c r="K101" s="92"/>
      <c r="L101" s="102"/>
      <c r="M101" s="102"/>
      <c r="N101" s="103" t="str">
        <f t="shared" si="3"/>
        <v/>
      </c>
      <c r="O101" s="104"/>
    </row>
    <row r="102" spans="1:15" ht="13.5" customHeight="1">
      <c r="A102" s="173"/>
      <c r="B102" s="176"/>
      <c r="C102" s="179"/>
      <c r="D102" s="92">
        <v>4</v>
      </c>
      <c r="E102" s="101">
        <f>VLOOKUP($A99,データ!$A$4:$M$53,10)</f>
        <v>0</v>
      </c>
      <c r="F102" s="112">
        <f>VLOOKUP($A99,データ!$A$4:$M$53,11)</f>
        <v>0</v>
      </c>
      <c r="G102" s="92"/>
      <c r="H102" s="92"/>
      <c r="I102" s="102"/>
      <c r="J102" s="102"/>
      <c r="K102" s="92"/>
      <c r="L102" s="102"/>
      <c r="M102" s="102"/>
      <c r="N102" s="103" t="str">
        <f t="shared" si="3"/>
        <v/>
      </c>
      <c r="O102" s="104"/>
    </row>
    <row r="103" spans="1:15" ht="13.5" customHeight="1" thickBot="1">
      <c r="A103" s="182"/>
      <c r="B103" s="184"/>
      <c r="C103" s="186"/>
      <c r="D103" s="105">
        <v>5</v>
      </c>
      <c r="E103" s="106">
        <f>VLOOKUP($A99,データ!$A$4:$M$53,12)</f>
        <v>0</v>
      </c>
      <c r="F103" s="113">
        <f>VLOOKUP($A99,データ!$A$4:$M$53,13)</f>
        <v>0</v>
      </c>
      <c r="G103" s="105"/>
      <c r="H103" s="105"/>
      <c r="I103" s="107"/>
      <c r="J103" s="107"/>
      <c r="K103" s="105"/>
      <c r="L103" s="107"/>
      <c r="M103" s="107"/>
      <c r="N103" s="108" t="str">
        <f t="shared" si="3"/>
        <v/>
      </c>
      <c r="O103" s="109"/>
    </row>
    <row r="104" spans="1:15" ht="13.5" customHeight="1">
      <c r="A104" s="181">
        <v>21</v>
      </c>
      <c r="B104" s="183">
        <f>VLOOKUP($A104,データ!$A$4:$M$53,2)</f>
        <v>0.59027777777777801</v>
      </c>
      <c r="C104" s="185" t="str">
        <f>VLOOKUP($A104,データ!$A$4:$M$53,3)</f>
        <v>男子１部決勝</v>
      </c>
      <c r="D104" s="96">
        <v>1</v>
      </c>
      <c r="E104" s="97">
        <f>VLOOKUP($A104,データ!$A$4:$M$53,4)</f>
        <v>0</v>
      </c>
      <c r="F104" s="111" t="str">
        <f>VLOOKUP($A104,データ!$A$4:$M$53,5)</f>
        <v>水土里ネット・ぷかぷか丸</v>
      </c>
      <c r="G104" s="96"/>
      <c r="H104" s="96"/>
      <c r="I104" s="98"/>
      <c r="J104" s="98"/>
      <c r="K104" s="96"/>
      <c r="L104" s="98"/>
      <c r="M104" s="98"/>
      <c r="N104" s="99" t="str">
        <f t="shared" si="3"/>
        <v/>
      </c>
      <c r="O104" s="104"/>
    </row>
    <row r="105" spans="1:15" ht="13.5" customHeight="1">
      <c r="A105" s="173"/>
      <c r="B105" s="176"/>
      <c r="C105" s="179"/>
      <c r="D105" s="92">
        <v>2</v>
      </c>
      <c r="E105" s="101">
        <f>VLOOKUP($A104,データ!$A$4:$M$53,6)</f>
        <v>0</v>
      </c>
      <c r="F105" s="112" t="str">
        <f>VLOOKUP($A104,データ!$A$4:$M$53,7)</f>
        <v>サンマート</v>
      </c>
      <c r="G105" s="92"/>
      <c r="H105" s="92"/>
      <c r="I105" s="102"/>
      <c r="J105" s="102"/>
      <c r="K105" s="92"/>
      <c r="L105" s="102"/>
      <c r="M105" s="102"/>
      <c r="N105" s="103" t="str">
        <f t="shared" si="3"/>
        <v/>
      </c>
      <c r="O105" s="104"/>
    </row>
    <row r="106" spans="1:15" ht="13.5" customHeight="1">
      <c r="A106" s="173"/>
      <c r="B106" s="176"/>
      <c r="C106" s="179"/>
      <c r="D106" s="92">
        <v>3</v>
      </c>
      <c r="E106" s="101">
        <f>VLOOKUP($A104,データ!$A$4:$M$53,8)</f>
        <v>0</v>
      </c>
      <c r="F106" s="112" t="str">
        <f>VLOOKUP($A104,データ!$A$4:$M$53,9)</f>
        <v>RUNRUN RENREN</v>
      </c>
      <c r="G106" s="92"/>
      <c r="H106" s="92"/>
      <c r="I106" s="102"/>
      <c r="J106" s="102"/>
      <c r="K106" s="92"/>
      <c r="L106" s="102"/>
      <c r="M106" s="102"/>
      <c r="N106" s="103" t="str">
        <f t="shared" si="3"/>
        <v/>
      </c>
      <c r="O106" s="104"/>
    </row>
    <row r="107" spans="1:15" ht="13.5" customHeight="1">
      <c r="A107" s="173"/>
      <c r="B107" s="176"/>
      <c r="C107" s="179"/>
      <c r="D107" s="92">
        <v>4</v>
      </c>
      <c r="E107" s="101">
        <f>VLOOKUP($A104,データ!$A$4:$M$53,10)</f>
        <v>0</v>
      </c>
      <c r="F107" s="112" t="str">
        <f>VLOOKUP($A104,データ!$A$4:$M$53,11)</f>
        <v>水土里ネット・すいすい丸</v>
      </c>
      <c r="G107" s="92"/>
      <c r="H107" s="92"/>
      <c r="I107" s="102"/>
      <c r="J107" s="102"/>
      <c r="K107" s="92"/>
      <c r="L107" s="102"/>
      <c r="M107" s="102"/>
      <c r="N107" s="103" t="str">
        <f t="shared" si="3"/>
        <v/>
      </c>
      <c r="O107" s="104"/>
    </row>
    <row r="108" spans="1:15" ht="13.5" customHeight="1" thickBot="1">
      <c r="A108" s="182"/>
      <c r="B108" s="184"/>
      <c r="C108" s="186"/>
      <c r="D108" s="105">
        <v>5</v>
      </c>
      <c r="E108" s="106">
        <f>VLOOKUP($A104,データ!$A$4:$M$53,12)</f>
        <v>0</v>
      </c>
      <c r="F108" s="113">
        <f>VLOOKUP($A104,データ!$A$4:$M$53,13)</f>
        <v>0</v>
      </c>
      <c r="G108" s="105"/>
      <c r="H108" s="105"/>
      <c r="I108" s="107"/>
      <c r="J108" s="107"/>
      <c r="K108" s="105"/>
      <c r="L108" s="107"/>
      <c r="M108" s="107"/>
      <c r="N108" s="108" t="str">
        <f t="shared" si="3"/>
        <v/>
      </c>
      <c r="O108" s="109"/>
    </row>
    <row r="109" spans="1:15" ht="13.5" customHeight="1">
      <c r="A109" s="181">
        <v>22</v>
      </c>
      <c r="B109" s="183">
        <f>VLOOKUP($A109,データ!$A$4:$M$53,2)</f>
        <v>0</v>
      </c>
      <c r="C109" s="185">
        <f>VLOOKUP($A109,データ!$A$4:$M$53,3)</f>
        <v>0</v>
      </c>
      <c r="D109" s="96">
        <v>1</v>
      </c>
      <c r="E109" s="97">
        <f>VLOOKUP($A109,データ!$A$4:$M$53,4)</f>
        <v>0</v>
      </c>
      <c r="F109" s="111">
        <f>VLOOKUP($A109,データ!$A$4:$M$53,5)</f>
        <v>0</v>
      </c>
      <c r="G109" s="96"/>
      <c r="H109" s="96"/>
      <c r="I109" s="98"/>
      <c r="J109" s="98"/>
      <c r="K109" s="96"/>
      <c r="L109" s="98"/>
      <c r="M109" s="98"/>
      <c r="N109" s="99" t="str">
        <f t="shared" si="3"/>
        <v/>
      </c>
      <c r="O109" s="104"/>
    </row>
    <row r="110" spans="1:15" ht="13.5" customHeight="1">
      <c r="A110" s="173"/>
      <c r="B110" s="176"/>
      <c r="C110" s="179"/>
      <c r="D110" s="92">
        <v>2</v>
      </c>
      <c r="E110" s="101">
        <f>VLOOKUP($A109,データ!$A$4:$M$53,6)</f>
        <v>0</v>
      </c>
      <c r="F110" s="112">
        <f>VLOOKUP($A109,データ!$A$4:$M$53,7)</f>
        <v>0</v>
      </c>
      <c r="G110" s="92"/>
      <c r="H110" s="92"/>
      <c r="I110" s="102"/>
      <c r="J110" s="102"/>
      <c r="K110" s="92"/>
      <c r="L110" s="102"/>
      <c r="M110" s="102"/>
      <c r="N110" s="103" t="str">
        <f t="shared" si="3"/>
        <v/>
      </c>
      <c r="O110" s="104"/>
    </row>
    <row r="111" spans="1:15" ht="13.5" customHeight="1">
      <c r="A111" s="173"/>
      <c r="B111" s="176"/>
      <c r="C111" s="179"/>
      <c r="D111" s="92">
        <v>3</v>
      </c>
      <c r="E111" s="101">
        <f>VLOOKUP($A109,データ!$A$4:$M$53,8)</f>
        <v>0</v>
      </c>
      <c r="F111" s="112">
        <f>VLOOKUP($A109,データ!$A$4:$M$53,9)</f>
        <v>0</v>
      </c>
      <c r="G111" s="92"/>
      <c r="H111" s="92"/>
      <c r="I111" s="102"/>
      <c r="J111" s="102"/>
      <c r="K111" s="92"/>
      <c r="L111" s="102"/>
      <c r="M111" s="102"/>
      <c r="N111" s="103" t="str">
        <f t="shared" si="3"/>
        <v/>
      </c>
      <c r="O111" s="104"/>
    </row>
    <row r="112" spans="1:15" ht="13.5" customHeight="1">
      <c r="A112" s="173"/>
      <c r="B112" s="176"/>
      <c r="C112" s="179"/>
      <c r="D112" s="92">
        <v>4</v>
      </c>
      <c r="E112" s="101">
        <f>VLOOKUP($A109,データ!$A$4:$M$53,10)</f>
        <v>0</v>
      </c>
      <c r="F112" s="112">
        <f>VLOOKUP($A109,データ!$A$4:$M$53,11)</f>
        <v>0</v>
      </c>
      <c r="G112" s="92"/>
      <c r="H112" s="92"/>
      <c r="I112" s="102"/>
      <c r="J112" s="102"/>
      <c r="K112" s="92"/>
      <c r="L112" s="102"/>
      <c r="M112" s="102"/>
      <c r="N112" s="103" t="str">
        <f t="shared" si="3"/>
        <v/>
      </c>
      <c r="O112" s="104"/>
    </row>
    <row r="113" spans="1:15" ht="13.5" customHeight="1" thickBot="1">
      <c r="A113" s="182"/>
      <c r="B113" s="184"/>
      <c r="C113" s="186"/>
      <c r="D113" s="105">
        <v>5</v>
      </c>
      <c r="E113" s="106">
        <f>VLOOKUP($A109,データ!$A$4:$M$53,12)</f>
        <v>0</v>
      </c>
      <c r="F113" s="113">
        <f>VLOOKUP($A109,データ!$A$4:$M$53,13)</f>
        <v>0</v>
      </c>
      <c r="G113" s="105"/>
      <c r="H113" s="105"/>
      <c r="I113" s="107"/>
      <c r="J113" s="107"/>
      <c r="K113" s="105"/>
      <c r="L113" s="107"/>
      <c r="M113" s="107"/>
      <c r="N113" s="108" t="str">
        <f t="shared" si="3"/>
        <v/>
      </c>
      <c r="O113" s="109"/>
    </row>
    <row r="114" spans="1:15" ht="13.5" customHeight="1">
      <c r="A114" s="181">
        <v>23</v>
      </c>
      <c r="B114" s="183">
        <f>VLOOKUP($A114,データ!$A$4:$M$53,2)</f>
        <v>0</v>
      </c>
      <c r="C114" s="185">
        <f>VLOOKUP($A114,データ!$A$4:$M$53,3)</f>
        <v>0</v>
      </c>
      <c r="D114" s="96">
        <v>1</v>
      </c>
      <c r="E114" s="97">
        <f>VLOOKUP($A114,データ!$A$4:$M$53,4)</f>
        <v>0</v>
      </c>
      <c r="F114" s="111">
        <f>VLOOKUP($A114,データ!$A$4:$M$53,5)</f>
        <v>0</v>
      </c>
      <c r="G114" s="96"/>
      <c r="H114" s="96"/>
      <c r="I114" s="98"/>
      <c r="J114" s="98"/>
      <c r="K114" s="96"/>
      <c r="L114" s="98"/>
      <c r="M114" s="98"/>
      <c r="N114" s="99" t="str">
        <f t="shared" si="3"/>
        <v/>
      </c>
      <c r="O114" s="100"/>
    </row>
    <row r="115" spans="1:15" ht="13.5" customHeight="1">
      <c r="A115" s="173"/>
      <c r="B115" s="176"/>
      <c r="C115" s="179"/>
      <c r="D115" s="92">
        <v>2</v>
      </c>
      <c r="E115" s="101">
        <f>VLOOKUP($A114,データ!$A$4:$M$53,6)</f>
        <v>0</v>
      </c>
      <c r="F115" s="112">
        <f>VLOOKUP($A114,データ!$A$4:$M$53,7)</f>
        <v>0</v>
      </c>
      <c r="G115" s="92"/>
      <c r="H115" s="92"/>
      <c r="I115" s="102"/>
      <c r="J115" s="102"/>
      <c r="K115" s="92"/>
      <c r="L115" s="102"/>
      <c r="M115" s="102"/>
      <c r="N115" s="103" t="str">
        <f t="shared" si="3"/>
        <v/>
      </c>
      <c r="O115" s="104"/>
    </row>
    <row r="116" spans="1:15" ht="13.5" customHeight="1">
      <c r="A116" s="173"/>
      <c r="B116" s="176"/>
      <c r="C116" s="179"/>
      <c r="D116" s="92">
        <v>3</v>
      </c>
      <c r="E116" s="101">
        <f>VLOOKUP($A114,データ!$A$4:$M$53,8)</f>
        <v>0</v>
      </c>
      <c r="F116" s="112">
        <f>VLOOKUP($A114,データ!$A$4:$M$53,9)</f>
        <v>0</v>
      </c>
      <c r="G116" s="92"/>
      <c r="H116" s="92"/>
      <c r="I116" s="102"/>
      <c r="J116" s="102"/>
      <c r="K116" s="92"/>
      <c r="L116" s="102"/>
      <c r="M116" s="102"/>
      <c r="N116" s="103" t="str">
        <f t="shared" si="3"/>
        <v/>
      </c>
      <c r="O116" s="104"/>
    </row>
    <row r="117" spans="1:15" ht="13.5" customHeight="1">
      <c r="A117" s="173"/>
      <c r="B117" s="176"/>
      <c r="C117" s="179"/>
      <c r="D117" s="92">
        <v>4</v>
      </c>
      <c r="E117" s="101">
        <f>VLOOKUP($A114,データ!$A$4:$M$53,10)</f>
        <v>0</v>
      </c>
      <c r="F117" s="112">
        <f>VLOOKUP($A114,データ!$A$4:$M$53,11)</f>
        <v>0</v>
      </c>
      <c r="G117" s="92"/>
      <c r="H117" s="92"/>
      <c r="I117" s="102"/>
      <c r="J117" s="102"/>
      <c r="K117" s="92"/>
      <c r="L117" s="102"/>
      <c r="M117" s="102"/>
      <c r="N117" s="103" t="str">
        <f t="shared" si="3"/>
        <v/>
      </c>
      <c r="O117" s="104"/>
    </row>
    <row r="118" spans="1:15" ht="13.5" customHeight="1" thickBot="1">
      <c r="A118" s="182"/>
      <c r="B118" s="184"/>
      <c r="C118" s="186"/>
      <c r="D118" s="105">
        <v>5</v>
      </c>
      <c r="E118" s="106">
        <f>VLOOKUP($A114,データ!$A$4:$M$53,12)</f>
        <v>0</v>
      </c>
      <c r="F118" s="113">
        <f>VLOOKUP($A114,データ!$A$4:$M$53,13)</f>
        <v>0</v>
      </c>
      <c r="G118" s="105"/>
      <c r="H118" s="105"/>
      <c r="I118" s="107"/>
      <c r="J118" s="107"/>
      <c r="K118" s="105"/>
      <c r="L118" s="107"/>
      <c r="M118" s="107"/>
      <c r="N118" s="108" t="str">
        <f t="shared" si="3"/>
        <v/>
      </c>
      <c r="O118" s="109"/>
    </row>
    <row r="119" spans="1:15" ht="13.5" customHeight="1">
      <c r="A119" s="181">
        <v>24</v>
      </c>
      <c r="B119" s="183">
        <f>VLOOKUP($A119,データ!$A$4:$M$53,2)</f>
        <v>0</v>
      </c>
      <c r="C119" s="185">
        <f>VLOOKUP($A119,データ!$A$4:$M$53,3)</f>
        <v>0</v>
      </c>
      <c r="D119" s="96">
        <v>1</v>
      </c>
      <c r="E119" s="97">
        <f>VLOOKUP($A119,データ!$A$4:$M$53,4)</f>
        <v>0</v>
      </c>
      <c r="F119" s="111">
        <f>VLOOKUP($A119,データ!$A$4:$M$53,5)</f>
        <v>0</v>
      </c>
      <c r="G119" s="96"/>
      <c r="H119" s="96"/>
      <c r="I119" s="98"/>
      <c r="J119" s="98"/>
      <c r="K119" s="96">
        <v>2</v>
      </c>
      <c r="L119" s="98">
        <v>11</v>
      </c>
      <c r="M119" s="98">
        <v>14</v>
      </c>
      <c r="N119" s="99" t="str">
        <f t="shared" si="3"/>
        <v/>
      </c>
      <c r="O119" s="100"/>
    </row>
    <row r="120" spans="1:15" ht="13.5" customHeight="1">
      <c r="A120" s="173"/>
      <c r="B120" s="176"/>
      <c r="C120" s="179"/>
      <c r="D120" s="92">
        <v>2</v>
      </c>
      <c r="E120" s="101">
        <f>VLOOKUP($A119,データ!$A$4:$M$53,6)</f>
        <v>0</v>
      </c>
      <c r="F120" s="112">
        <f>VLOOKUP($A119,データ!$A$4:$M$53,7)</f>
        <v>0</v>
      </c>
      <c r="G120" s="92"/>
      <c r="H120" s="92"/>
      <c r="I120" s="102"/>
      <c r="J120" s="102"/>
      <c r="K120" s="92">
        <v>2</v>
      </c>
      <c r="L120" s="102">
        <v>10</v>
      </c>
      <c r="M120" s="102">
        <v>29</v>
      </c>
      <c r="N120" s="103" t="str">
        <f t="shared" si="3"/>
        <v/>
      </c>
      <c r="O120" s="104"/>
    </row>
    <row r="121" spans="1:15" ht="13.5" customHeight="1">
      <c r="A121" s="173"/>
      <c r="B121" s="176"/>
      <c r="C121" s="179"/>
      <c r="D121" s="92">
        <v>3</v>
      </c>
      <c r="E121" s="101">
        <f>VLOOKUP($A119,データ!$A$4:$M$53,8)</f>
        <v>0</v>
      </c>
      <c r="F121" s="112">
        <f>VLOOKUP($A119,データ!$A$4:$M$53,9)</f>
        <v>0</v>
      </c>
      <c r="G121" s="92"/>
      <c r="H121" s="92"/>
      <c r="I121" s="102"/>
      <c r="J121" s="102"/>
      <c r="K121" s="92">
        <v>2</v>
      </c>
      <c r="L121" s="102">
        <v>11</v>
      </c>
      <c r="M121" s="102">
        <v>41</v>
      </c>
      <c r="N121" s="103" t="str">
        <f t="shared" si="3"/>
        <v/>
      </c>
      <c r="O121" s="104"/>
    </row>
    <row r="122" spans="1:15" ht="13.5" customHeight="1">
      <c r="A122" s="173"/>
      <c r="B122" s="176"/>
      <c r="C122" s="179"/>
      <c r="D122" s="92">
        <v>4</v>
      </c>
      <c r="E122" s="101">
        <f>VLOOKUP($A119,データ!$A$4:$M$53,10)</f>
        <v>0</v>
      </c>
      <c r="F122" s="112">
        <f>VLOOKUP($A119,データ!$A$4:$M$53,11)</f>
        <v>0</v>
      </c>
      <c r="G122" s="92"/>
      <c r="H122" s="92"/>
      <c r="I122" s="102"/>
      <c r="J122" s="102"/>
      <c r="K122" s="92">
        <v>2</v>
      </c>
      <c r="L122" s="102">
        <v>10</v>
      </c>
      <c r="M122" s="102">
        <v>61</v>
      </c>
      <c r="N122" s="103" t="str">
        <f t="shared" si="3"/>
        <v/>
      </c>
      <c r="O122" s="104"/>
    </row>
    <row r="123" spans="1:15" ht="14.25" customHeight="1" thickBot="1">
      <c r="A123" s="182"/>
      <c r="B123" s="184"/>
      <c r="C123" s="186"/>
      <c r="D123" s="105">
        <v>5</v>
      </c>
      <c r="E123" s="106">
        <f>VLOOKUP($A119,データ!$A$4:$M$53,12)</f>
        <v>0</v>
      </c>
      <c r="F123" s="113">
        <f>VLOOKUP($A119,データ!$A$4:$M$53,13)</f>
        <v>0</v>
      </c>
      <c r="G123" s="105"/>
      <c r="H123" s="105"/>
      <c r="I123" s="107"/>
      <c r="J123" s="107"/>
      <c r="K123" s="105">
        <v>2</v>
      </c>
      <c r="L123" s="107">
        <v>9</v>
      </c>
      <c r="M123" s="107">
        <v>86</v>
      </c>
      <c r="N123" s="108" t="str">
        <f t="shared" si="3"/>
        <v/>
      </c>
      <c r="O123" s="109"/>
    </row>
    <row r="124" spans="1:15" ht="13.5" customHeight="1">
      <c r="A124" s="181">
        <v>25</v>
      </c>
      <c r="B124" s="183">
        <f>VLOOKUP($A124,データ!$A$4:$M$53,2)</f>
        <v>0</v>
      </c>
      <c r="C124" s="185">
        <f>VLOOKUP($A124,データ!$A$4:$M$53,3)</f>
        <v>0</v>
      </c>
      <c r="D124" s="96">
        <v>1</v>
      </c>
      <c r="E124" s="97">
        <f>VLOOKUP($A124,データ!$A$4:$M$53,4)</f>
        <v>0</v>
      </c>
      <c r="F124" s="111" t="str">
        <f>VLOOKUP($A124,データ!$A$4:$M$53,5)</f>
        <v xml:space="preserve"> </v>
      </c>
      <c r="G124" s="96"/>
      <c r="H124" s="96"/>
      <c r="I124" s="98"/>
      <c r="J124" s="98"/>
      <c r="K124" s="96"/>
      <c r="L124" s="98"/>
      <c r="M124" s="98"/>
      <c r="N124" s="99" t="str">
        <f t="shared" si="3"/>
        <v/>
      </c>
      <c r="O124" s="100"/>
    </row>
    <row r="125" spans="1:15" ht="13.5" customHeight="1">
      <c r="A125" s="173"/>
      <c r="B125" s="176"/>
      <c r="C125" s="179"/>
      <c r="D125" s="92">
        <v>2</v>
      </c>
      <c r="E125" s="101">
        <f>VLOOKUP($A124,データ!$A$4:$M$53,6)</f>
        <v>0</v>
      </c>
      <c r="F125" s="112">
        <f>VLOOKUP($A124,データ!$A$4:$M$53,7)</f>
        <v>0</v>
      </c>
      <c r="G125" s="92"/>
      <c r="H125" s="92"/>
      <c r="I125" s="102"/>
      <c r="J125" s="102"/>
      <c r="K125" s="92"/>
      <c r="L125" s="102"/>
      <c r="M125" s="102"/>
      <c r="N125" s="103" t="str">
        <f t="shared" si="3"/>
        <v/>
      </c>
      <c r="O125" s="104"/>
    </row>
    <row r="126" spans="1:15" ht="13.5" customHeight="1">
      <c r="A126" s="173"/>
      <c r="B126" s="176"/>
      <c r="C126" s="179"/>
      <c r="D126" s="92">
        <v>3</v>
      </c>
      <c r="E126" s="101">
        <f>VLOOKUP($A124,データ!$A$4:$M$53,8)</f>
        <v>0</v>
      </c>
      <c r="F126" s="112">
        <f>VLOOKUP($A124,データ!$A$4:$M$53,9)</f>
        <v>0</v>
      </c>
      <c r="G126" s="92"/>
      <c r="H126" s="92"/>
      <c r="I126" s="102"/>
      <c r="J126" s="102"/>
      <c r="K126" s="92">
        <v>2</v>
      </c>
      <c r="L126" s="102">
        <v>7</v>
      </c>
      <c r="M126" s="102">
        <v>86</v>
      </c>
      <c r="N126" s="103" t="str">
        <f t="shared" si="3"/>
        <v/>
      </c>
      <c r="O126" s="104"/>
    </row>
    <row r="127" spans="1:15" ht="13.5" customHeight="1">
      <c r="A127" s="173"/>
      <c r="B127" s="176"/>
      <c r="C127" s="179"/>
      <c r="D127" s="92">
        <v>4</v>
      </c>
      <c r="E127" s="101">
        <f>VLOOKUP($A124,データ!$A$4:$M$53,10)</f>
        <v>0</v>
      </c>
      <c r="F127" s="112">
        <f>VLOOKUP($A124,データ!$A$4:$M$53,11)</f>
        <v>0</v>
      </c>
      <c r="G127" s="92"/>
      <c r="H127" s="92"/>
      <c r="I127" s="102"/>
      <c r="J127" s="102"/>
      <c r="K127" s="92">
        <v>2</v>
      </c>
      <c r="L127" s="102">
        <v>6</v>
      </c>
      <c r="M127" s="102">
        <v>4</v>
      </c>
      <c r="N127" s="103" t="str">
        <f t="shared" si="3"/>
        <v/>
      </c>
      <c r="O127" s="104"/>
    </row>
    <row r="128" spans="1:15" ht="14.25" customHeight="1" thickBot="1">
      <c r="A128" s="182"/>
      <c r="B128" s="184"/>
      <c r="C128" s="186"/>
      <c r="D128" s="105">
        <v>5</v>
      </c>
      <c r="E128" s="106">
        <f>VLOOKUP($A124,データ!$A$4:$M$53,12)</f>
        <v>0</v>
      </c>
      <c r="F128" s="113">
        <f>VLOOKUP($A124,データ!$A$4:$M$53,13)</f>
        <v>0</v>
      </c>
      <c r="G128" s="105"/>
      <c r="H128" s="105"/>
      <c r="I128" s="107"/>
      <c r="J128" s="107"/>
      <c r="K128" s="105">
        <v>2</v>
      </c>
      <c r="L128" s="107">
        <v>11</v>
      </c>
      <c r="M128" s="107">
        <v>64</v>
      </c>
      <c r="N128" s="108" t="str">
        <f t="shared" si="3"/>
        <v/>
      </c>
      <c r="O128" s="109"/>
    </row>
    <row r="129" spans="1:15" ht="13.5" customHeight="1">
      <c r="A129" s="181">
        <v>26</v>
      </c>
      <c r="B129" s="183">
        <f>VLOOKUP($A129,データ!$A$4:$M$53,2)</f>
        <v>0</v>
      </c>
      <c r="C129" s="185">
        <f>VLOOKUP($A129,データ!$A$4:$M$53,3)</f>
        <v>0</v>
      </c>
      <c r="D129" s="96">
        <v>1</v>
      </c>
      <c r="E129" s="97">
        <f>VLOOKUP($A129,データ!$A$4:$M$53,4)</f>
        <v>0</v>
      </c>
      <c r="F129" s="111">
        <f>VLOOKUP($A129,データ!$A$4:$M$53,5)</f>
        <v>0</v>
      </c>
      <c r="G129" s="96"/>
      <c r="H129" s="96"/>
      <c r="I129" s="98"/>
      <c r="J129" s="98"/>
      <c r="K129" s="96"/>
      <c r="L129" s="98"/>
      <c r="M129" s="98"/>
      <c r="N129" s="99" t="str">
        <f t="shared" si="3"/>
        <v/>
      </c>
      <c r="O129" s="100"/>
    </row>
    <row r="130" spans="1:15" ht="13.5" customHeight="1">
      <c r="A130" s="173"/>
      <c r="B130" s="176"/>
      <c r="C130" s="179"/>
      <c r="D130" s="92">
        <v>2</v>
      </c>
      <c r="E130" s="101">
        <f>VLOOKUP($A129,データ!$A$4:$M$53,6)</f>
        <v>0</v>
      </c>
      <c r="F130" s="112">
        <f>VLOOKUP($A129,データ!$A$4:$M$53,7)</f>
        <v>0</v>
      </c>
      <c r="G130" s="92"/>
      <c r="H130" s="92"/>
      <c r="I130" s="102"/>
      <c r="J130" s="102"/>
      <c r="K130" s="92"/>
      <c r="L130" s="102"/>
      <c r="M130" s="102"/>
      <c r="N130" s="103" t="str">
        <f t="shared" si="3"/>
        <v/>
      </c>
      <c r="O130" s="104"/>
    </row>
    <row r="131" spans="1:15" ht="13.5" customHeight="1">
      <c r="A131" s="173"/>
      <c r="B131" s="176"/>
      <c r="C131" s="179"/>
      <c r="D131" s="92">
        <v>3</v>
      </c>
      <c r="E131" s="101">
        <f>VLOOKUP($A129,データ!$A$4:$M$53,8)</f>
        <v>0</v>
      </c>
      <c r="F131" s="112">
        <f>VLOOKUP($A129,データ!$A$4:$M$53,9)</f>
        <v>0</v>
      </c>
      <c r="G131" s="92"/>
      <c r="H131" s="92"/>
      <c r="I131" s="102"/>
      <c r="J131" s="102"/>
      <c r="K131" s="92"/>
      <c r="L131" s="102"/>
      <c r="M131" s="102"/>
      <c r="N131" s="103" t="str">
        <f t="shared" si="3"/>
        <v/>
      </c>
      <c r="O131" s="104"/>
    </row>
    <row r="132" spans="1:15" ht="13.5" customHeight="1">
      <c r="A132" s="173"/>
      <c r="B132" s="176"/>
      <c r="C132" s="179"/>
      <c r="D132" s="92">
        <v>4</v>
      </c>
      <c r="E132" s="101">
        <f>VLOOKUP($A129,データ!$A$4:$M$53,10)</f>
        <v>0</v>
      </c>
      <c r="F132" s="112">
        <f>VLOOKUP($A129,データ!$A$4:$M$53,11)</f>
        <v>0</v>
      </c>
      <c r="G132" s="92"/>
      <c r="H132" s="92"/>
      <c r="I132" s="102"/>
      <c r="J132" s="102"/>
      <c r="K132" s="92"/>
      <c r="L132" s="102"/>
      <c r="M132" s="102"/>
      <c r="N132" s="103" t="str">
        <f t="shared" si="3"/>
        <v/>
      </c>
      <c r="O132" s="104"/>
    </row>
    <row r="133" spans="1:15" ht="14.25" customHeight="1" thickBot="1">
      <c r="A133" s="182"/>
      <c r="B133" s="184"/>
      <c r="C133" s="186"/>
      <c r="D133" s="105">
        <v>5</v>
      </c>
      <c r="E133" s="106">
        <f>VLOOKUP($A129,データ!$A$4:$M$53,12)</f>
        <v>0</v>
      </c>
      <c r="F133" s="113">
        <f>VLOOKUP($A129,データ!$A$4:$M$53,13)</f>
        <v>0</v>
      </c>
      <c r="G133" s="105"/>
      <c r="H133" s="105"/>
      <c r="I133" s="107"/>
      <c r="J133" s="107"/>
      <c r="K133" s="105"/>
      <c r="L133" s="107"/>
      <c r="M133" s="107"/>
      <c r="N133" s="108" t="str">
        <f t="shared" si="3"/>
        <v/>
      </c>
      <c r="O133" s="109"/>
    </row>
    <row r="134" spans="1:15" ht="13.5" customHeight="1">
      <c r="A134" s="181">
        <v>27</v>
      </c>
      <c r="B134" s="183">
        <f>VLOOKUP($A134,データ!$A$4:$M$53,2)</f>
        <v>0</v>
      </c>
      <c r="C134" s="185">
        <f>VLOOKUP($A134,データ!$A$4:$M$53,3)</f>
        <v>0</v>
      </c>
      <c r="D134" s="96">
        <v>1</v>
      </c>
      <c r="E134" s="97">
        <f>VLOOKUP($A134,データ!$A$4:$M$53,4)</f>
        <v>0</v>
      </c>
      <c r="F134" s="111">
        <f>VLOOKUP($A134,データ!$A$4:$M$53,5)</f>
        <v>0</v>
      </c>
      <c r="G134" s="96"/>
      <c r="H134" s="96"/>
      <c r="I134" s="98"/>
      <c r="J134" s="98"/>
      <c r="K134" s="96"/>
      <c r="L134" s="98"/>
      <c r="M134" s="98"/>
      <c r="N134" s="99" t="str">
        <f t="shared" si="3"/>
        <v/>
      </c>
      <c r="O134" s="100"/>
    </row>
    <row r="135" spans="1:15" ht="13.5" customHeight="1">
      <c r="A135" s="173"/>
      <c r="B135" s="176"/>
      <c r="C135" s="179"/>
      <c r="D135" s="92">
        <v>2</v>
      </c>
      <c r="E135" s="101">
        <f>VLOOKUP($A134,データ!$A$4:$M$53,6)</f>
        <v>0</v>
      </c>
      <c r="F135" s="112">
        <f>VLOOKUP($A134,データ!$A$4:$M$53,7)</f>
        <v>0</v>
      </c>
      <c r="G135" s="92"/>
      <c r="H135" s="92"/>
      <c r="I135" s="102"/>
      <c r="J135" s="102"/>
      <c r="K135" s="92"/>
      <c r="L135" s="102"/>
      <c r="M135" s="102"/>
      <c r="N135" s="103" t="str">
        <f t="shared" si="3"/>
        <v/>
      </c>
      <c r="O135" s="104"/>
    </row>
    <row r="136" spans="1:15" ht="13.5" customHeight="1">
      <c r="A136" s="173"/>
      <c r="B136" s="176"/>
      <c r="C136" s="179"/>
      <c r="D136" s="92">
        <v>3</v>
      </c>
      <c r="E136" s="101">
        <f>VLOOKUP($A134,データ!$A$4:$M$53,8)</f>
        <v>0</v>
      </c>
      <c r="F136" s="112">
        <f>VLOOKUP($A134,データ!$A$4:$M$53,9)</f>
        <v>0</v>
      </c>
      <c r="G136" s="92"/>
      <c r="H136" s="92"/>
      <c r="I136" s="102"/>
      <c r="J136" s="102"/>
      <c r="K136" s="92">
        <v>1</v>
      </c>
      <c r="L136" s="102">
        <v>54</v>
      </c>
      <c r="M136" s="102">
        <v>69</v>
      </c>
      <c r="N136" s="103" t="str">
        <f t="shared" si="3"/>
        <v/>
      </c>
      <c r="O136" s="104"/>
    </row>
    <row r="137" spans="1:15" ht="13.5" customHeight="1">
      <c r="A137" s="173"/>
      <c r="B137" s="176"/>
      <c r="C137" s="179"/>
      <c r="D137" s="92">
        <v>4</v>
      </c>
      <c r="E137" s="101">
        <f>VLOOKUP($A134,データ!$A$4:$M$53,10)</f>
        <v>0</v>
      </c>
      <c r="F137" s="112">
        <f>VLOOKUP($A134,データ!$A$4:$M$53,11)</f>
        <v>0</v>
      </c>
      <c r="G137" s="92"/>
      <c r="H137" s="92"/>
      <c r="I137" s="102"/>
      <c r="J137" s="102"/>
      <c r="K137" s="92">
        <v>1</v>
      </c>
      <c r="L137" s="102">
        <v>56</v>
      </c>
      <c r="M137" s="102">
        <v>84</v>
      </c>
      <c r="N137" s="103" t="str">
        <f t="shared" si="3"/>
        <v/>
      </c>
      <c r="O137" s="104"/>
    </row>
    <row r="138" spans="1:15" ht="13.5" customHeight="1" thickBot="1">
      <c r="A138" s="182"/>
      <c r="B138" s="184"/>
      <c r="C138" s="186"/>
      <c r="D138" s="105">
        <v>5</v>
      </c>
      <c r="E138" s="106">
        <f>VLOOKUP($A134,データ!$A$4:$M$53,12)</f>
        <v>0</v>
      </c>
      <c r="F138" s="113">
        <f>VLOOKUP($A134,データ!$A$4:$M$53,13)</f>
        <v>0</v>
      </c>
      <c r="G138" s="105"/>
      <c r="H138" s="105"/>
      <c r="I138" s="107"/>
      <c r="J138" s="107"/>
      <c r="K138" s="105">
        <v>2</v>
      </c>
      <c r="L138" s="107">
        <v>18</v>
      </c>
      <c r="M138" s="107">
        <v>29</v>
      </c>
      <c r="N138" s="108" t="str">
        <f t="shared" si="3"/>
        <v/>
      </c>
      <c r="O138" s="109"/>
    </row>
    <row r="139" spans="1:15" ht="13.5" customHeight="1">
      <c r="A139" s="181">
        <v>28</v>
      </c>
      <c r="B139" s="183">
        <f>VLOOKUP($A139,データ!$A$4:$M$53,2)</f>
        <v>0</v>
      </c>
      <c r="C139" s="185">
        <f>VLOOKUP($A139,データ!$A$4:$M$53,3)</f>
        <v>0</v>
      </c>
      <c r="D139" s="96">
        <v>1</v>
      </c>
      <c r="E139" s="97">
        <f>VLOOKUP($A139,データ!$A$4:$M$53,4)</f>
        <v>0</v>
      </c>
      <c r="F139" s="111">
        <f>VLOOKUP($A139,データ!$A$4:$M$53,5)</f>
        <v>0</v>
      </c>
      <c r="G139" s="96"/>
      <c r="H139" s="96"/>
      <c r="I139" s="98"/>
      <c r="J139" s="98"/>
      <c r="K139" s="96"/>
      <c r="L139" s="98"/>
      <c r="M139" s="98"/>
      <c r="N139" s="99" t="str">
        <f t="shared" si="3"/>
        <v/>
      </c>
      <c r="O139" s="100"/>
    </row>
    <row r="140" spans="1:15" ht="13.5" customHeight="1">
      <c r="A140" s="173"/>
      <c r="B140" s="176"/>
      <c r="C140" s="179"/>
      <c r="D140" s="92">
        <v>2</v>
      </c>
      <c r="E140" s="101">
        <f>VLOOKUP($A139,データ!$A$4:$M$53,6)</f>
        <v>0</v>
      </c>
      <c r="F140" s="112">
        <f>VLOOKUP($A139,データ!$A$4:$M$53,7)</f>
        <v>0</v>
      </c>
      <c r="G140" s="92"/>
      <c r="H140" s="92"/>
      <c r="I140" s="102"/>
      <c r="J140" s="102"/>
      <c r="K140" s="92"/>
      <c r="L140" s="102"/>
      <c r="M140" s="102"/>
      <c r="N140" s="103" t="str">
        <f t="shared" si="3"/>
        <v/>
      </c>
      <c r="O140" s="104"/>
    </row>
    <row r="141" spans="1:15" ht="13.5" customHeight="1">
      <c r="A141" s="173"/>
      <c r="B141" s="176"/>
      <c r="C141" s="179"/>
      <c r="D141" s="92">
        <v>3</v>
      </c>
      <c r="E141" s="101">
        <f>VLOOKUP($A139,データ!$A$4:$M$53,8)</f>
        <v>0</v>
      </c>
      <c r="F141" s="112">
        <f>VLOOKUP($A139,データ!$A$4:$M$53,9)</f>
        <v>0</v>
      </c>
      <c r="G141" s="92"/>
      <c r="H141" s="92"/>
      <c r="I141" s="102"/>
      <c r="J141" s="102"/>
      <c r="K141" s="92">
        <v>1</v>
      </c>
      <c r="L141" s="102">
        <v>41</v>
      </c>
      <c r="M141" s="102">
        <v>67</v>
      </c>
      <c r="N141" s="103" t="str">
        <f t="shared" si="3"/>
        <v/>
      </c>
      <c r="O141" s="104"/>
    </row>
    <row r="142" spans="1:15" ht="13.5" customHeight="1">
      <c r="A142" s="173"/>
      <c r="B142" s="176"/>
      <c r="C142" s="179"/>
      <c r="D142" s="92">
        <v>4</v>
      </c>
      <c r="E142" s="101">
        <f>VLOOKUP($A139,データ!$A$4:$M$53,10)</f>
        <v>0</v>
      </c>
      <c r="F142" s="112">
        <f>VLOOKUP($A139,データ!$A$4:$M$53,11)</f>
        <v>0</v>
      </c>
      <c r="G142" s="92"/>
      <c r="H142" s="92"/>
      <c r="I142" s="102"/>
      <c r="J142" s="102"/>
      <c r="K142" s="92">
        <v>1</v>
      </c>
      <c r="L142" s="102">
        <v>42</v>
      </c>
      <c r="M142" s="102">
        <v>7</v>
      </c>
      <c r="N142" s="103" t="str">
        <f t="shared" si="3"/>
        <v/>
      </c>
      <c r="O142" s="104"/>
    </row>
    <row r="143" spans="1:15" ht="13.5" customHeight="1" thickBot="1">
      <c r="A143" s="182"/>
      <c r="B143" s="184"/>
      <c r="C143" s="186"/>
      <c r="D143" s="105">
        <v>5</v>
      </c>
      <c r="E143" s="106">
        <f>VLOOKUP($A139,データ!$A$4:$M$53,12)</f>
        <v>0</v>
      </c>
      <c r="F143" s="113">
        <f>VLOOKUP($A139,データ!$A$4:$M$53,13)</f>
        <v>0</v>
      </c>
      <c r="G143" s="105"/>
      <c r="H143" s="105"/>
      <c r="I143" s="107"/>
      <c r="J143" s="107"/>
      <c r="K143" s="105">
        <v>1</v>
      </c>
      <c r="L143" s="107">
        <v>42</v>
      </c>
      <c r="M143" s="107">
        <v>35</v>
      </c>
      <c r="N143" s="108" t="str">
        <f t="shared" si="3"/>
        <v/>
      </c>
      <c r="O143" s="109"/>
    </row>
    <row r="144" spans="1:15" ht="13.5" customHeight="1">
      <c r="A144" s="181">
        <v>29</v>
      </c>
      <c r="B144" s="183">
        <f>VLOOKUP($A144,データ!$A$4:$M$53,2)</f>
        <v>0</v>
      </c>
      <c r="C144" s="185">
        <f>VLOOKUP($A144,データ!$A$4:$M$53,3)</f>
        <v>0</v>
      </c>
      <c r="D144" s="96">
        <v>1</v>
      </c>
      <c r="E144" s="97">
        <f>VLOOKUP($A144,データ!$A$4:$M$53,4)</f>
        <v>0</v>
      </c>
      <c r="F144" s="111">
        <f>VLOOKUP($A144,データ!$A$4:$M$53,5)</f>
        <v>0</v>
      </c>
      <c r="G144" s="96"/>
      <c r="H144" s="96"/>
      <c r="I144" s="98"/>
      <c r="J144" s="98"/>
      <c r="K144" s="96">
        <v>2</v>
      </c>
      <c r="L144" s="98">
        <v>43</v>
      </c>
      <c r="M144" s="98">
        <v>69</v>
      </c>
      <c r="N144" s="99" t="str">
        <f t="shared" si="3"/>
        <v/>
      </c>
      <c r="O144" s="100"/>
    </row>
    <row r="145" spans="1:15" ht="13.5" customHeight="1">
      <c r="A145" s="173"/>
      <c r="B145" s="176"/>
      <c r="C145" s="179"/>
      <c r="D145" s="92">
        <v>2</v>
      </c>
      <c r="E145" s="101">
        <f>VLOOKUP($A144,データ!$A$4:$M$53,6)</f>
        <v>0</v>
      </c>
      <c r="F145" s="112">
        <f>VLOOKUP($A144,データ!$A$4:$M$53,7)</f>
        <v>0</v>
      </c>
      <c r="G145" s="92" t="str">
        <f>IF(N145="","",RANK(N145,N144:N148,1))</f>
        <v/>
      </c>
      <c r="H145" s="92"/>
      <c r="I145" s="102"/>
      <c r="J145" s="102"/>
      <c r="K145" s="92">
        <v>2</v>
      </c>
      <c r="L145" s="102">
        <v>31</v>
      </c>
      <c r="M145" s="102">
        <v>42</v>
      </c>
      <c r="N145" s="103" t="str">
        <f t="shared" si="3"/>
        <v/>
      </c>
      <c r="O145" s="104"/>
    </row>
    <row r="146" spans="1:15" ht="13.5" customHeight="1">
      <c r="A146" s="173"/>
      <c r="B146" s="176"/>
      <c r="C146" s="179"/>
      <c r="D146" s="92">
        <v>3</v>
      </c>
      <c r="E146" s="101">
        <f>VLOOKUP($A144,データ!$A$4:$M$53,8)</f>
        <v>0</v>
      </c>
      <c r="F146" s="112">
        <f>VLOOKUP($A144,データ!$A$4:$M$53,9)</f>
        <v>0</v>
      </c>
      <c r="G146" s="92" t="str">
        <f>IF(N146="","",RANK(N146,N144:N148,1))</f>
        <v/>
      </c>
      <c r="H146" s="92"/>
      <c r="I146" s="102"/>
      <c r="J146" s="102"/>
      <c r="K146" s="92">
        <v>2</v>
      </c>
      <c r="L146" s="102">
        <v>47</v>
      </c>
      <c r="M146" s="102">
        <v>23</v>
      </c>
      <c r="N146" s="103" t="str">
        <f t="shared" si="3"/>
        <v/>
      </c>
      <c r="O146" s="104"/>
    </row>
    <row r="147" spans="1:15" ht="13.5" customHeight="1">
      <c r="A147" s="173"/>
      <c r="B147" s="176"/>
      <c r="C147" s="179"/>
      <c r="D147" s="92">
        <v>4</v>
      </c>
      <c r="E147" s="101">
        <f>VLOOKUP($A144,データ!$A$4:$M$53,10)</f>
        <v>0</v>
      </c>
      <c r="F147" s="112">
        <f>VLOOKUP($A144,データ!$A$4:$M$53,11)</f>
        <v>0</v>
      </c>
      <c r="G147" s="92" t="str">
        <f>IF(N147="","",RANK(N147,N144:N148,1))</f>
        <v/>
      </c>
      <c r="H147" s="92"/>
      <c r="I147" s="102"/>
      <c r="J147" s="102"/>
      <c r="K147" s="92">
        <v>2</v>
      </c>
      <c r="L147" s="102">
        <v>23</v>
      </c>
      <c r="M147" s="102">
        <v>54</v>
      </c>
      <c r="N147" s="103" t="str">
        <f t="shared" ref="N147:N210" si="4">IF(AND(ISNUMBER(H147),ISNUMBER(I147),ISNUMBER(J147)),H147/1440+I147/86400+J147/8640000,"")</f>
        <v/>
      </c>
      <c r="O147" s="104"/>
    </row>
    <row r="148" spans="1:15" ht="13.5" customHeight="1" thickBot="1">
      <c r="A148" s="182"/>
      <c r="B148" s="184"/>
      <c r="C148" s="186"/>
      <c r="D148" s="105">
        <v>5</v>
      </c>
      <c r="E148" s="106">
        <f>VLOOKUP($A144,データ!$A$4:$M$53,12)</f>
        <v>0</v>
      </c>
      <c r="F148" s="113">
        <f>VLOOKUP($A144,データ!$A$4:$M$53,13)</f>
        <v>0</v>
      </c>
      <c r="G148" s="105" t="str">
        <f>IF(N148="","",RANK(N148,N144:N148,1))</f>
        <v/>
      </c>
      <c r="H148" s="105"/>
      <c r="I148" s="107"/>
      <c r="J148" s="107"/>
      <c r="K148" s="105">
        <v>2</v>
      </c>
      <c r="L148" s="107">
        <v>25</v>
      </c>
      <c r="M148" s="107">
        <v>15</v>
      </c>
      <c r="N148" s="108" t="str">
        <f t="shared" si="4"/>
        <v/>
      </c>
      <c r="O148" s="109"/>
    </row>
    <row r="149" spans="1:15" ht="13.5" customHeight="1">
      <c r="A149" s="181">
        <v>30</v>
      </c>
      <c r="B149" s="183">
        <f>VLOOKUP($A149,データ!$A$4:$M$53,2)</f>
        <v>0</v>
      </c>
      <c r="C149" s="185">
        <f>VLOOKUP($A149,データ!$A$4:$M$53,3)</f>
        <v>0</v>
      </c>
      <c r="D149" s="96">
        <v>1</v>
      </c>
      <c r="E149" s="97">
        <f>VLOOKUP($A149,データ!$A$4:$M$53,4)</f>
        <v>0</v>
      </c>
      <c r="F149" s="111">
        <f>VLOOKUP($A149,データ!$A$4:$M$53,5)</f>
        <v>0</v>
      </c>
      <c r="G149" s="96" t="str">
        <f>IF(N149="","",RANK(N149,N149:N153,1))</f>
        <v/>
      </c>
      <c r="H149" s="96"/>
      <c r="I149" s="98"/>
      <c r="J149" s="98"/>
      <c r="K149" s="96">
        <v>2</v>
      </c>
      <c r="L149" s="98">
        <v>11</v>
      </c>
      <c r="M149" s="98">
        <v>14</v>
      </c>
      <c r="N149" s="99" t="str">
        <f t="shared" si="4"/>
        <v/>
      </c>
      <c r="O149" s="100"/>
    </row>
    <row r="150" spans="1:15" ht="13.5" customHeight="1">
      <c r="A150" s="173"/>
      <c r="B150" s="176"/>
      <c r="C150" s="179"/>
      <c r="D150" s="92">
        <v>2</v>
      </c>
      <c r="E150" s="101">
        <f>VLOOKUP($A149,データ!$A$4:$M$53,6)</f>
        <v>0</v>
      </c>
      <c r="F150" s="112">
        <f>VLOOKUP($A149,データ!$A$4:$M$53,7)</f>
        <v>0</v>
      </c>
      <c r="G150" s="92" t="str">
        <f>IF(N150="","",RANK(N150,N149:N153,1))</f>
        <v/>
      </c>
      <c r="H150" s="92"/>
      <c r="I150" s="102"/>
      <c r="J150" s="102"/>
      <c r="K150" s="92">
        <v>2</v>
      </c>
      <c r="L150" s="102">
        <v>10</v>
      </c>
      <c r="M150" s="102">
        <v>29</v>
      </c>
      <c r="N150" s="103" t="str">
        <f t="shared" si="4"/>
        <v/>
      </c>
      <c r="O150" s="104"/>
    </row>
    <row r="151" spans="1:15" ht="13.5" customHeight="1">
      <c r="A151" s="173"/>
      <c r="B151" s="176"/>
      <c r="C151" s="179"/>
      <c r="D151" s="92">
        <v>3</v>
      </c>
      <c r="E151" s="101">
        <f>VLOOKUP($A149,データ!$A$4:$M$53,8)</f>
        <v>0</v>
      </c>
      <c r="F151" s="112">
        <f>VLOOKUP($A149,データ!$A$4:$M$53,9)</f>
        <v>0</v>
      </c>
      <c r="G151" s="92" t="str">
        <f>IF(N151="","",RANK(N151,N149:N153,1))</f>
        <v/>
      </c>
      <c r="H151" s="92"/>
      <c r="I151" s="102"/>
      <c r="J151" s="102"/>
      <c r="K151" s="92">
        <v>2</v>
      </c>
      <c r="L151" s="102">
        <v>11</v>
      </c>
      <c r="M151" s="102">
        <v>41</v>
      </c>
      <c r="N151" s="103" t="str">
        <f t="shared" si="4"/>
        <v/>
      </c>
      <c r="O151" s="104"/>
    </row>
    <row r="152" spans="1:15" ht="13.5" customHeight="1">
      <c r="A152" s="173"/>
      <c r="B152" s="176"/>
      <c r="C152" s="179"/>
      <c r="D152" s="92">
        <v>4</v>
      </c>
      <c r="E152" s="101">
        <f>VLOOKUP($A149,データ!$A$4:$M$53,10)</f>
        <v>0</v>
      </c>
      <c r="F152" s="112">
        <f>VLOOKUP($A149,データ!$A$4:$M$53,11)</f>
        <v>0</v>
      </c>
      <c r="G152" s="92" t="str">
        <f>IF(N152="","",RANK(N152,N149:N153,1))</f>
        <v/>
      </c>
      <c r="H152" s="92"/>
      <c r="I152" s="102"/>
      <c r="J152" s="102"/>
      <c r="K152" s="92">
        <v>2</v>
      </c>
      <c r="L152" s="102">
        <v>10</v>
      </c>
      <c r="M152" s="102">
        <v>61</v>
      </c>
      <c r="N152" s="103" t="str">
        <f t="shared" si="4"/>
        <v/>
      </c>
      <c r="O152" s="104"/>
    </row>
    <row r="153" spans="1:15" ht="13.5" customHeight="1" thickBot="1">
      <c r="A153" s="182"/>
      <c r="B153" s="184"/>
      <c r="C153" s="186"/>
      <c r="D153" s="105">
        <v>5</v>
      </c>
      <c r="E153" s="106">
        <f>VLOOKUP($A149,データ!$A$4:$M$53,12)</f>
        <v>0</v>
      </c>
      <c r="F153" s="113">
        <f>VLOOKUP($A149,データ!$A$4:$M$53,13)</f>
        <v>0</v>
      </c>
      <c r="G153" s="105" t="str">
        <f>IF(N153="","",RANK(N153,N149:N153,1))</f>
        <v/>
      </c>
      <c r="H153" s="105"/>
      <c r="I153" s="107"/>
      <c r="J153" s="107"/>
      <c r="K153" s="105">
        <v>2</v>
      </c>
      <c r="L153" s="107">
        <v>9</v>
      </c>
      <c r="M153" s="107">
        <v>86</v>
      </c>
      <c r="N153" s="108" t="str">
        <f t="shared" si="4"/>
        <v/>
      </c>
      <c r="O153" s="109"/>
    </row>
    <row r="154" spans="1:15">
      <c r="A154" s="187">
        <v>31</v>
      </c>
      <c r="B154" s="176">
        <f>VLOOKUP($A154,データ!$A$4:$M$53,2)</f>
        <v>0</v>
      </c>
      <c r="C154" s="179">
        <f>VLOOKUP($A154,データ!$A$4:$M$53,3)</f>
        <v>0</v>
      </c>
      <c r="D154" s="92">
        <v>1</v>
      </c>
      <c r="E154" s="101">
        <f>VLOOKUP($A154,データ!$A$4:$M$53,4)</f>
        <v>0</v>
      </c>
      <c r="F154" s="112">
        <f>VLOOKUP($A154,データ!$A$4:$M$53,5)</f>
        <v>0</v>
      </c>
      <c r="G154" s="92" t="str">
        <f>IF(N154="","",RANK(N154,N154:N158,1))</f>
        <v/>
      </c>
      <c r="H154" s="92"/>
      <c r="I154" s="102"/>
      <c r="J154" s="102"/>
      <c r="K154" s="92"/>
      <c r="L154" s="102"/>
      <c r="M154" s="102"/>
      <c r="N154" s="103" t="str">
        <f t="shared" si="4"/>
        <v/>
      </c>
      <c r="O154" s="138"/>
    </row>
    <row r="155" spans="1:15">
      <c r="A155" s="187"/>
      <c r="B155" s="176"/>
      <c r="C155" s="179"/>
      <c r="D155" s="92">
        <v>2</v>
      </c>
      <c r="E155" s="101">
        <f>VLOOKUP($A154,データ!$A$4:$M$53,6)</f>
        <v>0</v>
      </c>
      <c r="F155" s="112">
        <f>VLOOKUP($A154,データ!$A$4:$M$53,7)</f>
        <v>0</v>
      </c>
      <c r="G155" s="92" t="str">
        <f>IF(N155="","",RANK(N155,N154:N158,1))</f>
        <v/>
      </c>
      <c r="H155" s="92"/>
      <c r="I155" s="102"/>
      <c r="J155" s="102"/>
      <c r="K155" s="92"/>
      <c r="L155" s="102"/>
      <c r="M155" s="102"/>
      <c r="N155" s="103" t="str">
        <f t="shared" si="4"/>
        <v/>
      </c>
      <c r="O155" s="138"/>
    </row>
    <row r="156" spans="1:15">
      <c r="A156" s="187"/>
      <c r="B156" s="176"/>
      <c r="C156" s="179"/>
      <c r="D156" s="92">
        <v>3</v>
      </c>
      <c r="E156" s="101">
        <f>VLOOKUP($A154,データ!$A$4:$M$53,8)</f>
        <v>0</v>
      </c>
      <c r="F156" s="112">
        <f>VLOOKUP($A154,データ!$A$4:$M$53,9)</f>
        <v>0</v>
      </c>
      <c r="G156" s="92" t="str">
        <f>IF(N156="","",RANK(N156,N154:N158,1))</f>
        <v/>
      </c>
      <c r="H156" s="92"/>
      <c r="I156" s="102"/>
      <c r="J156" s="102"/>
      <c r="K156" s="92">
        <v>2</v>
      </c>
      <c r="L156" s="102">
        <v>7</v>
      </c>
      <c r="M156" s="102">
        <v>86</v>
      </c>
      <c r="N156" s="103" t="str">
        <f t="shared" si="4"/>
        <v/>
      </c>
      <c r="O156" s="138"/>
    </row>
    <row r="157" spans="1:15">
      <c r="A157" s="187"/>
      <c r="B157" s="176"/>
      <c r="C157" s="179"/>
      <c r="D157" s="92">
        <v>4</v>
      </c>
      <c r="E157" s="101">
        <f>VLOOKUP($A154,データ!$A$4:$M$53,10)</f>
        <v>0</v>
      </c>
      <c r="F157" s="112">
        <f>VLOOKUP($A154,データ!$A$4:$M$53,11)</f>
        <v>0</v>
      </c>
      <c r="G157" s="92" t="str">
        <f>IF(N157="","",RANK(N157,N154:N158,1))</f>
        <v/>
      </c>
      <c r="H157" s="92"/>
      <c r="I157" s="102"/>
      <c r="J157" s="102"/>
      <c r="K157" s="92">
        <v>2</v>
      </c>
      <c r="L157" s="102">
        <v>6</v>
      </c>
      <c r="M157" s="102">
        <v>4</v>
      </c>
      <c r="N157" s="103" t="str">
        <f t="shared" si="4"/>
        <v/>
      </c>
      <c r="O157" s="138"/>
    </row>
    <row r="158" spans="1:15">
      <c r="A158" s="187"/>
      <c r="B158" s="176"/>
      <c r="C158" s="179"/>
      <c r="D158" s="92">
        <v>5</v>
      </c>
      <c r="E158" s="101">
        <f>VLOOKUP($A154,データ!$A$4:$M$53,12)</f>
        <v>0</v>
      </c>
      <c r="F158" s="112">
        <f>VLOOKUP($A154,データ!$A$4:$M$53,13)</f>
        <v>0</v>
      </c>
      <c r="G158" s="92" t="str">
        <f>IF(N158="","",RANK(N158,N154:N158,1))</f>
        <v/>
      </c>
      <c r="H158" s="92"/>
      <c r="I158" s="102"/>
      <c r="J158" s="102"/>
      <c r="K158" s="92">
        <v>2</v>
      </c>
      <c r="L158" s="102">
        <v>11</v>
      </c>
      <c r="M158" s="102">
        <v>64</v>
      </c>
      <c r="N158" s="103" t="str">
        <f t="shared" si="4"/>
        <v/>
      </c>
      <c r="O158" s="138"/>
    </row>
    <row r="159" spans="1:15">
      <c r="A159" s="187">
        <v>32</v>
      </c>
      <c r="B159" s="176">
        <f>VLOOKUP($A159,データ!$A$4:$M$53,2)</f>
        <v>0</v>
      </c>
      <c r="C159" s="179">
        <f>VLOOKUP($A159,データ!$A$4:$M$53,3)</f>
        <v>0</v>
      </c>
      <c r="D159" s="92">
        <v>1</v>
      </c>
      <c r="E159" s="101">
        <f>VLOOKUP($A159,データ!$A$4:$M$53,4)</f>
        <v>0</v>
      </c>
      <c r="F159" s="112">
        <f>VLOOKUP($A159,データ!$A$4:$M$53,5)</f>
        <v>0</v>
      </c>
      <c r="G159" s="92" t="str">
        <f>IF(N159="","",RANK(N159,N159:N163,1))</f>
        <v/>
      </c>
      <c r="H159" s="92"/>
      <c r="I159" s="102"/>
      <c r="J159" s="102"/>
      <c r="K159" s="92"/>
      <c r="L159" s="102"/>
      <c r="M159" s="102"/>
      <c r="N159" s="103" t="str">
        <f t="shared" si="4"/>
        <v/>
      </c>
      <c r="O159" s="138"/>
    </row>
    <row r="160" spans="1:15">
      <c r="A160" s="187"/>
      <c r="B160" s="176"/>
      <c r="C160" s="179"/>
      <c r="D160" s="92">
        <v>2</v>
      </c>
      <c r="E160" s="101">
        <f>VLOOKUP($A159,データ!$A$4:$M$53,6)</f>
        <v>0</v>
      </c>
      <c r="F160" s="112">
        <f>VLOOKUP($A159,データ!$A$4:$M$53,7)</f>
        <v>0</v>
      </c>
      <c r="G160" s="92" t="str">
        <f>IF(N160="","",RANK(N160,N159:N163,1))</f>
        <v/>
      </c>
      <c r="H160" s="92"/>
      <c r="I160" s="102"/>
      <c r="J160" s="102"/>
      <c r="K160" s="92"/>
      <c r="L160" s="102"/>
      <c r="M160" s="102"/>
      <c r="N160" s="103" t="str">
        <f t="shared" si="4"/>
        <v/>
      </c>
      <c r="O160" s="138"/>
    </row>
    <row r="161" spans="1:15">
      <c r="A161" s="187"/>
      <c r="B161" s="176"/>
      <c r="C161" s="179"/>
      <c r="D161" s="92">
        <v>3</v>
      </c>
      <c r="E161" s="101">
        <f>VLOOKUP($A159,データ!$A$4:$M$53,8)</f>
        <v>0</v>
      </c>
      <c r="F161" s="112">
        <f>VLOOKUP($A159,データ!$A$4:$M$53,9)</f>
        <v>0</v>
      </c>
      <c r="G161" s="92" t="str">
        <f>IF(N161="","",RANK(N161,N159:N163,1))</f>
        <v/>
      </c>
      <c r="H161" s="92"/>
      <c r="I161" s="102"/>
      <c r="J161" s="102"/>
      <c r="K161" s="92"/>
      <c r="L161" s="102"/>
      <c r="M161" s="102"/>
      <c r="N161" s="103" t="str">
        <f t="shared" si="4"/>
        <v/>
      </c>
      <c r="O161" s="138"/>
    </row>
    <row r="162" spans="1:15">
      <c r="A162" s="187"/>
      <c r="B162" s="176"/>
      <c r="C162" s="179"/>
      <c r="D162" s="92">
        <v>4</v>
      </c>
      <c r="E162" s="101">
        <f>VLOOKUP($A159,データ!$A$4:$M$53,10)</f>
        <v>0</v>
      </c>
      <c r="F162" s="112">
        <f>VLOOKUP($A159,データ!$A$4:$M$53,11)</f>
        <v>0</v>
      </c>
      <c r="G162" s="92" t="str">
        <f>IF(N162="","",RANK(N162,N159:N163,1))</f>
        <v/>
      </c>
      <c r="H162" s="92"/>
      <c r="I162" s="102"/>
      <c r="J162" s="102"/>
      <c r="K162" s="92"/>
      <c r="L162" s="102"/>
      <c r="M162" s="102"/>
      <c r="N162" s="103" t="str">
        <f t="shared" si="4"/>
        <v/>
      </c>
      <c r="O162" s="138"/>
    </row>
    <row r="163" spans="1:15">
      <c r="A163" s="187"/>
      <c r="B163" s="176"/>
      <c r="C163" s="179"/>
      <c r="D163" s="92">
        <v>5</v>
      </c>
      <c r="E163" s="101">
        <f>VLOOKUP($A159,データ!$A$4:$M$53,12)</f>
        <v>0</v>
      </c>
      <c r="F163" s="112">
        <f>VLOOKUP($A159,データ!$A$4:$M$53,13)</f>
        <v>0</v>
      </c>
      <c r="G163" s="92" t="str">
        <f>IF(N163="","",RANK(N163,N159:N163,1))</f>
        <v/>
      </c>
      <c r="H163" s="92"/>
      <c r="I163" s="102"/>
      <c r="J163" s="102"/>
      <c r="K163" s="92"/>
      <c r="L163" s="102"/>
      <c r="M163" s="102"/>
      <c r="N163" s="103" t="str">
        <f t="shared" si="4"/>
        <v/>
      </c>
      <c r="O163" s="138"/>
    </row>
    <row r="164" spans="1:15">
      <c r="A164" s="187">
        <v>33</v>
      </c>
      <c r="B164" s="176">
        <f>VLOOKUP($A164,データ!$A$4:$M$53,2)</f>
        <v>0</v>
      </c>
      <c r="C164" s="179">
        <f>VLOOKUP($A164,データ!$A$4:$M$53,3)</f>
        <v>0</v>
      </c>
      <c r="D164" s="92">
        <v>1</v>
      </c>
      <c r="E164" s="101">
        <f>VLOOKUP($A164,データ!$A$4:$M$53,4)</f>
        <v>0</v>
      </c>
      <c r="F164" s="112">
        <f>VLOOKUP($A164,データ!$A$4:$M$53,5)</f>
        <v>0</v>
      </c>
      <c r="G164" s="92" t="str">
        <f>IF(N164="","",RANK(N164,N164:N168,1))</f>
        <v/>
      </c>
      <c r="H164" s="92"/>
      <c r="I164" s="102"/>
      <c r="J164" s="102"/>
      <c r="K164" s="92"/>
      <c r="L164" s="102"/>
      <c r="M164" s="102"/>
      <c r="N164" s="103" t="str">
        <f t="shared" si="4"/>
        <v/>
      </c>
      <c r="O164" s="138"/>
    </row>
    <row r="165" spans="1:15">
      <c r="A165" s="187"/>
      <c r="B165" s="176"/>
      <c r="C165" s="179"/>
      <c r="D165" s="92">
        <v>2</v>
      </c>
      <c r="E165" s="101">
        <f>VLOOKUP($A164,データ!$A$4:$M$53,6)</f>
        <v>0</v>
      </c>
      <c r="F165" s="112">
        <f>VLOOKUP($A164,データ!$A$4:$M$53,7)</f>
        <v>0</v>
      </c>
      <c r="G165" s="92" t="str">
        <f>IF(N165="","",RANK(N165,N164:N168,1))</f>
        <v/>
      </c>
      <c r="H165" s="92"/>
      <c r="I165" s="102"/>
      <c r="J165" s="102"/>
      <c r="K165" s="92"/>
      <c r="L165" s="102"/>
      <c r="M165" s="102"/>
      <c r="N165" s="103" t="str">
        <f t="shared" si="4"/>
        <v/>
      </c>
      <c r="O165" s="138"/>
    </row>
    <row r="166" spans="1:15">
      <c r="A166" s="187"/>
      <c r="B166" s="176"/>
      <c r="C166" s="179"/>
      <c r="D166" s="92">
        <v>3</v>
      </c>
      <c r="E166" s="101">
        <f>VLOOKUP($A164,データ!$A$4:$M$53,8)</f>
        <v>0</v>
      </c>
      <c r="F166" s="112">
        <f>VLOOKUP($A164,データ!$A$4:$M$53,9)</f>
        <v>0</v>
      </c>
      <c r="G166" s="92" t="str">
        <f>IF(N166="","",RANK(N166,N164:N168,1))</f>
        <v/>
      </c>
      <c r="H166" s="92"/>
      <c r="I166" s="102"/>
      <c r="J166" s="102"/>
      <c r="K166" s="92">
        <v>1</v>
      </c>
      <c r="L166" s="102">
        <v>54</v>
      </c>
      <c r="M166" s="102">
        <v>69</v>
      </c>
      <c r="N166" s="103" t="str">
        <f t="shared" si="4"/>
        <v/>
      </c>
      <c r="O166" s="138"/>
    </row>
    <row r="167" spans="1:15">
      <c r="A167" s="187"/>
      <c r="B167" s="176"/>
      <c r="C167" s="179"/>
      <c r="D167" s="92">
        <v>4</v>
      </c>
      <c r="E167" s="101">
        <f>VLOOKUP($A164,データ!$A$4:$M$53,10)</f>
        <v>0</v>
      </c>
      <c r="F167" s="112">
        <f>VLOOKUP($A164,データ!$A$4:$M$53,11)</f>
        <v>0</v>
      </c>
      <c r="G167" s="92" t="str">
        <f>IF(N167="","",RANK(N167,N164:N168,1))</f>
        <v/>
      </c>
      <c r="H167" s="92"/>
      <c r="I167" s="102"/>
      <c r="J167" s="102"/>
      <c r="K167" s="92">
        <v>1</v>
      </c>
      <c r="L167" s="102">
        <v>56</v>
      </c>
      <c r="M167" s="102">
        <v>84</v>
      </c>
      <c r="N167" s="103" t="str">
        <f t="shared" si="4"/>
        <v/>
      </c>
      <c r="O167" s="138"/>
    </row>
    <row r="168" spans="1:15">
      <c r="A168" s="187"/>
      <c r="B168" s="176"/>
      <c r="C168" s="179"/>
      <c r="D168" s="92">
        <v>5</v>
      </c>
      <c r="E168" s="101">
        <f>VLOOKUP($A164,データ!$A$4:$M$53,12)</f>
        <v>0</v>
      </c>
      <c r="F168" s="112">
        <f>VLOOKUP($A164,データ!$A$4:$M$53,13)</f>
        <v>0</v>
      </c>
      <c r="G168" s="92" t="str">
        <f>IF(N168="","",RANK(N168,N164:N168,1))</f>
        <v/>
      </c>
      <c r="H168" s="92"/>
      <c r="I168" s="102"/>
      <c r="J168" s="102"/>
      <c r="K168" s="92">
        <v>2</v>
      </c>
      <c r="L168" s="102">
        <v>18</v>
      </c>
      <c r="M168" s="102">
        <v>29</v>
      </c>
      <c r="N168" s="103" t="str">
        <f t="shared" si="4"/>
        <v/>
      </c>
      <c r="O168" s="138"/>
    </row>
    <row r="169" spans="1:15">
      <c r="A169" s="187">
        <v>34</v>
      </c>
      <c r="B169" s="176">
        <f>VLOOKUP($A169,データ!$A$4:$M$53,2)</f>
        <v>0</v>
      </c>
      <c r="C169" s="179">
        <f>VLOOKUP($A169,データ!$A$4:$M$53,3)</f>
        <v>0</v>
      </c>
      <c r="D169" s="92">
        <v>1</v>
      </c>
      <c r="E169" s="101">
        <f>VLOOKUP($A169,データ!$A$4:$M$53,4)</f>
        <v>0</v>
      </c>
      <c r="F169" s="112">
        <f>VLOOKUP($A169,データ!$A$4:$M$53,5)</f>
        <v>0</v>
      </c>
      <c r="G169" s="92" t="str">
        <f>IF(N169="","",RANK(N169,N169:N173,1))</f>
        <v/>
      </c>
      <c r="H169" s="92"/>
      <c r="I169" s="102"/>
      <c r="J169" s="102"/>
      <c r="K169" s="92"/>
      <c r="L169" s="102"/>
      <c r="M169" s="102"/>
      <c r="N169" s="103" t="str">
        <f t="shared" si="4"/>
        <v/>
      </c>
      <c r="O169" s="138"/>
    </row>
    <row r="170" spans="1:15">
      <c r="A170" s="187"/>
      <c r="B170" s="176"/>
      <c r="C170" s="179"/>
      <c r="D170" s="92">
        <v>2</v>
      </c>
      <c r="E170" s="101">
        <f>VLOOKUP($A169,データ!$A$4:$M$53,6)</f>
        <v>0</v>
      </c>
      <c r="F170" s="112">
        <f>VLOOKUP($A169,データ!$A$4:$M$53,7)</f>
        <v>0</v>
      </c>
      <c r="G170" s="92" t="str">
        <f>IF(N170="","",RANK(N170,N169:N173,1))</f>
        <v/>
      </c>
      <c r="H170" s="92"/>
      <c r="I170" s="102"/>
      <c r="J170" s="102"/>
      <c r="K170" s="92"/>
      <c r="L170" s="102"/>
      <c r="M170" s="102"/>
      <c r="N170" s="103" t="str">
        <f t="shared" si="4"/>
        <v/>
      </c>
      <c r="O170" s="138"/>
    </row>
    <row r="171" spans="1:15">
      <c r="A171" s="187"/>
      <c r="B171" s="176"/>
      <c r="C171" s="179"/>
      <c r="D171" s="92">
        <v>3</v>
      </c>
      <c r="E171" s="101">
        <f>VLOOKUP($A169,データ!$A$4:$M$53,8)</f>
        <v>0</v>
      </c>
      <c r="F171" s="112">
        <f>VLOOKUP($A169,データ!$A$4:$M$53,9)</f>
        <v>0</v>
      </c>
      <c r="G171" s="92" t="str">
        <f>IF(N171="","",RANK(N171,N169:N173,1))</f>
        <v/>
      </c>
      <c r="H171" s="92"/>
      <c r="I171" s="102"/>
      <c r="J171" s="102"/>
      <c r="K171" s="92">
        <v>1</v>
      </c>
      <c r="L171" s="102">
        <v>41</v>
      </c>
      <c r="M171" s="102">
        <v>67</v>
      </c>
      <c r="N171" s="103" t="str">
        <f t="shared" si="4"/>
        <v/>
      </c>
      <c r="O171" s="138"/>
    </row>
    <row r="172" spans="1:15">
      <c r="A172" s="187"/>
      <c r="B172" s="176"/>
      <c r="C172" s="179"/>
      <c r="D172" s="92">
        <v>4</v>
      </c>
      <c r="E172" s="101">
        <f>VLOOKUP($A169,データ!$A$4:$M$53,10)</f>
        <v>0</v>
      </c>
      <c r="F172" s="112">
        <f>VLOOKUP($A169,データ!$A$4:$M$53,11)</f>
        <v>0</v>
      </c>
      <c r="G172" s="92" t="str">
        <f>IF(N172="","",RANK(N172,N169:N173,1))</f>
        <v/>
      </c>
      <c r="H172" s="92"/>
      <c r="I172" s="102"/>
      <c r="J172" s="102"/>
      <c r="K172" s="92">
        <v>1</v>
      </c>
      <c r="L172" s="102">
        <v>42</v>
      </c>
      <c r="M172" s="102">
        <v>7</v>
      </c>
      <c r="N172" s="103" t="str">
        <f t="shared" si="4"/>
        <v/>
      </c>
      <c r="O172" s="138"/>
    </row>
    <row r="173" spans="1:15">
      <c r="A173" s="187"/>
      <c r="B173" s="176"/>
      <c r="C173" s="179"/>
      <c r="D173" s="92">
        <v>5</v>
      </c>
      <c r="E173" s="101">
        <f>VLOOKUP($A169,データ!$A$4:$M$53,12)</f>
        <v>0</v>
      </c>
      <c r="F173" s="112">
        <f>VLOOKUP($A169,データ!$A$4:$M$53,13)</f>
        <v>0</v>
      </c>
      <c r="G173" s="92" t="str">
        <f>IF(N173="","",RANK(N173,N169:N173,1))</f>
        <v/>
      </c>
      <c r="H173" s="92"/>
      <c r="I173" s="102"/>
      <c r="J173" s="102"/>
      <c r="K173" s="92">
        <v>1</v>
      </c>
      <c r="L173" s="102">
        <v>42</v>
      </c>
      <c r="M173" s="102">
        <v>35</v>
      </c>
      <c r="N173" s="103" t="str">
        <f t="shared" si="4"/>
        <v/>
      </c>
      <c r="O173" s="138"/>
    </row>
    <row r="174" spans="1:15">
      <c r="A174" s="187">
        <v>35</v>
      </c>
      <c r="B174" s="176">
        <f>VLOOKUP($A174,データ!$A$4:$M$53,2)</f>
        <v>0</v>
      </c>
      <c r="C174" s="179">
        <f>VLOOKUP($A174,データ!$A$4:$M$53,3)</f>
        <v>0</v>
      </c>
      <c r="D174" s="92">
        <v>1</v>
      </c>
      <c r="E174" s="101">
        <f>VLOOKUP($A174,データ!$A$4:$M$53,4)</f>
        <v>0</v>
      </c>
      <c r="F174" s="112">
        <f>VLOOKUP($A174,データ!$A$4:$M$53,5)</f>
        <v>0</v>
      </c>
      <c r="G174" s="92" t="str">
        <f>IF(N174="","",RANK(N174,N174:N178,1))</f>
        <v/>
      </c>
      <c r="H174" s="92"/>
      <c r="I174" s="102"/>
      <c r="J174" s="102"/>
      <c r="K174" s="92">
        <v>2</v>
      </c>
      <c r="L174" s="102">
        <v>43</v>
      </c>
      <c r="M174" s="102">
        <v>69</v>
      </c>
      <c r="N174" s="103" t="str">
        <f t="shared" si="4"/>
        <v/>
      </c>
      <c r="O174" s="139"/>
    </row>
    <row r="175" spans="1:15">
      <c r="A175" s="187"/>
      <c r="B175" s="176"/>
      <c r="C175" s="179"/>
      <c r="D175" s="92">
        <v>2</v>
      </c>
      <c r="E175" s="101">
        <f>VLOOKUP($A174,データ!$A$4:$M$53,6)</f>
        <v>0</v>
      </c>
      <c r="F175" s="112">
        <f>VLOOKUP($A174,データ!$A$4:$M$53,7)</f>
        <v>0</v>
      </c>
      <c r="G175" s="92" t="str">
        <f>IF(N175="","",RANK(N175,N174:N178,1))</f>
        <v/>
      </c>
      <c r="H175" s="92"/>
      <c r="I175" s="102"/>
      <c r="J175" s="102"/>
      <c r="K175" s="92">
        <v>2</v>
      </c>
      <c r="L175" s="102">
        <v>31</v>
      </c>
      <c r="M175" s="102">
        <v>42</v>
      </c>
      <c r="N175" s="103" t="str">
        <f t="shared" si="4"/>
        <v/>
      </c>
      <c r="O175" s="138"/>
    </row>
    <row r="176" spans="1:15">
      <c r="A176" s="187"/>
      <c r="B176" s="176"/>
      <c r="C176" s="179"/>
      <c r="D176" s="92">
        <v>3</v>
      </c>
      <c r="E176" s="101">
        <f>VLOOKUP($A174,データ!$A$4:$M$53,8)</f>
        <v>0</v>
      </c>
      <c r="F176" s="112">
        <f>VLOOKUP($A174,データ!$A$4:$M$53,9)</f>
        <v>0</v>
      </c>
      <c r="G176" s="92" t="str">
        <f>IF(N176="","",RANK(N176,N174:N178,1))</f>
        <v/>
      </c>
      <c r="H176" s="92"/>
      <c r="I176" s="102"/>
      <c r="J176" s="102"/>
      <c r="K176" s="92">
        <v>2</v>
      </c>
      <c r="L176" s="102">
        <v>47</v>
      </c>
      <c r="M176" s="102">
        <v>23</v>
      </c>
      <c r="N176" s="103" t="str">
        <f t="shared" si="4"/>
        <v/>
      </c>
      <c r="O176" s="138"/>
    </row>
    <row r="177" spans="1:15">
      <c r="A177" s="187"/>
      <c r="B177" s="176"/>
      <c r="C177" s="179"/>
      <c r="D177" s="92">
        <v>4</v>
      </c>
      <c r="E177" s="101">
        <f>VLOOKUP($A174,データ!$A$4:$M$53,10)</f>
        <v>0</v>
      </c>
      <c r="F177" s="112">
        <f>VLOOKUP($A174,データ!$A$4:$M$53,11)</f>
        <v>0</v>
      </c>
      <c r="G177" s="92" t="str">
        <f>IF(N177="","",RANK(N177,N174:N178,1))</f>
        <v/>
      </c>
      <c r="H177" s="92"/>
      <c r="I177" s="102"/>
      <c r="J177" s="102"/>
      <c r="K177" s="92">
        <v>2</v>
      </c>
      <c r="L177" s="102">
        <v>23</v>
      </c>
      <c r="M177" s="102">
        <v>54</v>
      </c>
      <c r="N177" s="103" t="str">
        <f t="shared" si="4"/>
        <v/>
      </c>
      <c r="O177" s="138"/>
    </row>
    <row r="178" spans="1:15">
      <c r="A178" s="187"/>
      <c r="B178" s="176"/>
      <c r="C178" s="179"/>
      <c r="D178" s="92">
        <v>5</v>
      </c>
      <c r="E178" s="101">
        <f>VLOOKUP($A174,データ!$A$4:$M$53,12)</f>
        <v>0</v>
      </c>
      <c r="F178" s="112">
        <f>VLOOKUP($A174,データ!$A$4:$M$53,13)</f>
        <v>0</v>
      </c>
      <c r="G178" s="92" t="str">
        <f>IF(N178="","",RANK(N178,N174:N178,1))</f>
        <v/>
      </c>
      <c r="H178" s="92"/>
      <c r="I178" s="102"/>
      <c r="J178" s="102"/>
      <c r="K178" s="92">
        <v>2</v>
      </c>
      <c r="L178" s="102">
        <v>25</v>
      </c>
      <c r="M178" s="102">
        <v>15</v>
      </c>
      <c r="N178" s="103" t="str">
        <f t="shared" si="4"/>
        <v/>
      </c>
      <c r="O178" s="138"/>
    </row>
    <row r="179" spans="1:15">
      <c r="A179" s="187">
        <v>36</v>
      </c>
      <c r="B179" s="176">
        <f>VLOOKUP($A179,データ!$A$4:$M$53,2)</f>
        <v>0</v>
      </c>
      <c r="C179" s="179">
        <f>VLOOKUP($A179,データ!$A$4:$M$53,3)</f>
        <v>0</v>
      </c>
      <c r="D179" s="92">
        <v>1</v>
      </c>
      <c r="E179" s="101">
        <f>VLOOKUP($A179,データ!$A$4:$M$53,4)</f>
        <v>0</v>
      </c>
      <c r="F179" s="112">
        <f>VLOOKUP($A179,データ!$A$4:$M$53,5)</f>
        <v>0</v>
      </c>
      <c r="G179" s="92" t="str">
        <f>IF(N179="","",RANK(N179,N179:N183,1))</f>
        <v/>
      </c>
      <c r="H179" s="92"/>
      <c r="I179" s="102"/>
      <c r="J179" s="102"/>
      <c r="K179" s="92">
        <v>2</v>
      </c>
      <c r="L179" s="102">
        <v>11</v>
      </c>
      <c r="M179" s="102">
        <v>14</v>
      </c>
      <c r="N179" s="103" t="str">
        <f t="shared" si="4"/>
        <v/>
      </c>
      <c r="O179" s="138"/>
    </row>
    <row r="180" spans="1:15">
      <c r="A180" s="187"/>
      <c r="B180" s="176"/>
      <c r="C180" s="179"/>
      <c r="D180" s="92">
        <v>2</v>
      </c>
      <c r="E180" s="101">
        <f>VLOOKUP($A179,データ!$A$4:$M$53,6)</f>
        <v>0</v>
      </c>
      <c r="F180" s="112">
        <f>VLOOKUP($A179,データ!$A$4:$M$53,7)</f>
        <v>0</v>
      </c>
      <c r="G180" s="92" t="str">
        <f>IF(N180="","",RANK(N180,N179:N183,1))</f>
        <v/>
      </c>
      <c r="H180" s="92"/>
      <c r="I180" s="102"/>
      <c r="J180" s="102"/>
      <c r="K180" s="92">
        <v>2</v>
      </c>
      <c r="L180" s="102">
        <v>10</v>
      </c>
      <c r="M180" s="102">
        <v>29</v>
      </c>
      <c r="N180" s="103" t="str">
        <f t="shared" si="4"/>
        <v/>
      </c>
      <c r="O180" s="139"/>
    </row>
    <row r="181" spans="1:15">
      <c r="A181" s="187"/>
      <c r="B181" s="176"/>
      <c r="C181" s="179"/>
      <c r="D181" s="92">
        <v>3</v>
      </c>
      <c r="E181" s="101">
        <f>VLOOKUP($A179,データ!$A$4:$M$53,8)</f>
        <v>0</v>
      </c>
      <c r="F181" s="112">
        <f>VLOOKUP($A179,データ!$A$4:$M$53,9)</f>
        <v>0</v>
      </c>
      <c r="G181" s="92" t="str">
        <f>IF(N181="","",RANK(N181,N179:N183,1))</f>
        <v/>
      </c>
      <c r="H181" s="92"/>
      <c r="I181" s="102"/>
      <c r="J181" s="102"/>
      <c r="K181" s="92">
        <v>2</v>
      </c>
      <c r="L181" s="102">
        <v>11</v>
      </c>
      <c r="M181" s="102">
        <v>41</v>
      </c>
      <c r="N181" s="103" t="str">
        <f t="shared" si="4"/>
        <v/>
      </c>
      <c r="O181" s="138"/>
    </row>
    <row r="182" spans="1:15">
      <c r="A182" s="187"/>
      <c r="B182" s="176"/>
      <c r="C182" s="179"/>
      <c r="D182" s="92">
        <v>4</v>
      </c>
      <c r="E182" s="101">
        <f>VLOOKUP($A179,データ!$A$4:$M$53,10)</f>
        <v>0</v>
      </c>
      <c r="F182" s="112">
        <f>VLOOKUP($A179,データ!$A$4:$M$53,11)</f>
        <v>0</v>
      </c>
      <c r="G182" s="92" t="str">
        <f>IF(N182="","",RANK(N182,N179:N183,1))</f>
        <v/>
      </c>
      <c r="H182" s="92"/>
      <c r="I182" s="102"/>
      <c r="J182" s="102"/>
      <c r="K182" s="92">
        <v>2</v>
      </c>
      <c r="L182" s="102">
        <v>10</v>
      </c>
      <c r="M182" s="102">
        <v>61</v>
      </c>
      <c r="N182" s="103" t="str">
        <f t="shared" si="4"/>
        <v/>
      </c>
      <c r="O182" s="138"/>
    </row>
    <row r="183" spans="1:15">
      <c r="A183" s="187"/>
      <c r="B183" s="176"/>
      <c r="C183" s="179"/>
      <c r="D183" s="92">
        <v>5</v>
      </c>
      <c r="E183" s="101">
        <f>VLOOKUP($A179,データ!$A$4:$M$53,12)</f>
        <v>0</v>
      </c>
      <c r="F183" s="112">
        <f>VLOOKUP($A179,データ!$A$4:$M$53,13)</f>
        <v>0</v>
      </c>
      <c r="G183" s="92" t="str">
        <f>IF(N183="","",RANK(N183,N179:N183,1))</f>
        <v/>
      </c>
      <c r="H183" s="92"/>
      <c r="I183" s="102"/>
      <c r="J183" s="102"/>
      <c r="K183" s="92">
        <v>2</v>
      </c>
      <c r="L183" s="102">
        <v>9</v>
      </c>
      <c r="M183" s="102">
        <v>86</v>
      </c>
      <c r="N183" s="103" t="str">
        <f t="shared" si="4"/>
        <v/>
      </c>
      <c r="O183" s="138"/>
    </row>
    <row r="184" spans="1:15">
      <c r="A184" s="187">
        <v>37</v>
      </c>
      <c r="B184" s="176">
        <f>VLOOKUP($A184,データ!$A$4:$M$53,2)</f>
        <v>0</v>
      </c>
      <c r="C184" s="179">
        <f>VLOOKUP($A184,データ!$A$4:$M$53,3)</f>
        <v>0</v>
      </c>
      <c r="D184" s="92">
        <v>1</v>
      </c>
      <c r="E184" s="101">
        <f>VLOOKUP($A184,データ!$A$4:$M$53,4)</f>
        <v>0</v>
      </c>
      <c r="F184" s="112">
        <f>VLOOKUP($A184,データ!$A$4:$M$53,5)</f>
        <v>0</v>
      </c>
      <c r="G184" s="92" t="str">
        <f>IF(N184="","",RANK(N184,N184:N188,1))</f>
        <v/>
      </c>
      <c r="H184" s="92"/>
      <c r="I184" s="102"/>
      <c r="J184" s="102"/>
      <c r="K184" s="92"/>
      <c r="L184" s="102"/>
      <c r="M184" s="102"/>
      <c r="N184" s="103" t="str">
        <f t="shared" si="4"/>
        <v/>
      </c>
      <c r="O184" s="138"/>
    </row>
    <row r="185" spans="1:15">
      <c r="A185" s="187"/>
      <c r="B185" s="176"/>
      <c r="C185" s="179"/>
      <c r="D185" s="92">
        <v>2</v>
      </c>
      <c r="E185" s="101">
        <f>VLOOKUP($A184,データ!$A$4:$M$53,6)</f>
        <v>0</v>
      </c>
      <c r="F185" s="112">
        <f>VLOOKUP($A184,データ!$A$4:$M$53,7)</f>
        <v>0</v>
      </c>
      <c r="G185" s="92" t="str">
        <f>IF(N185="","",RANK(N185,N184:N188,1))</f>
        <v/>
      </c>
      <c r="H185" s="92"/>
      <c r="I185" s="102"/>
      <c r="J185" s="102"/>
      <c r="K185" s="92"/>
      <c r="L185" s="102"/>
      <c r="M185" s="102"/>
      <c r="N185" s="103" t="str">
        <f t="shared" si="4"/>
        <v/>
      </c>
      <c r="O185" s="138"/>
    </row>
    <row r="186" spans="1:15">
      <c r="A186" s="187"/>
      <c r="B186" s="176"/>
      <c r="C186" s="179"/>
      <c r="D186" s="92">
        <v>3</v>
      </c>
      <c r="E186" s="101">
        <f>VLOOKUP($A184,データ!$A$4:$M$53,8)</f>
        <v>0</v>
      </c>
      <c r="F186" s="112">
        <f>VLOOKUP($A184,データ!$A$4:$M$53,9)</f>
        <v>0</v>
      </c>
      <c r="G186" s="92" t="str">
        <f>IF(N186="","",RANK(N186,N184:N188,1))</f>
        <v/>
      </c>
      <c r="H186" s="92"/>
      <c r="I186" s="102"/>
      <c r="J186" s="102"/>
      <c r="K186" s="92">
        <v>2</v>
      </c>
      <c r="L186" s="102">
        <v>7</v>
      </c>
      <c r="M186" s="102">
        <v>86</v>
      </c>
      <c r="N186" s="103" t="str">
        <f t="shared" si="4"/>
        <v/>
      </c>
      <c r="O186" s="138"/>
    </row>
    <row r="187" spans="1:15">
      <c r="A187" s="187"/>
      <c r="B187" s="176"/>
      <c r="C187" s="179"/>
      <c r="D187" s="92">
        <v>4</v>
      </c>
      <c r="E187" s="101">
        <f>VLOOKUP($A184,データ!$A$4:$M$53,10)</f>
        <v>0</v>
      </c>
      <c r="F187" s="112">
        <f>VLOOKUP($A184,データ!$A$4:$M$53,11)</f>
        <v>0</v>
      </c>
      <c r="G187" s="92" t="str">
        <f>IF(N187="","",RANK(N187,N184:N188,1))</f>
        <v/>
      </c>
      <c r="H187" s="92"/>
      <c r="I187" s="102"/>
      <c r="J187" s="102"/>
      <c r="K187" s="92">
        <v>2</v>
      </c>
      <c r="L187" s="102">
        <v>6</v>
      </c>
      <c r="M187" s="102">
        <v>4</v>
      </c>
      <c r="N187" s="103" t="str">
        <f t="shared" si="4"/>
        <v/>
      </c>
      <c r="O187" s="138"/>
    </row>
    <row r="188" spans="1:15">
      <c r="A188" s="187"/>
      <c r="B188" s="176"/>
      <c r="C188" s="179"/>
      <c r="D188" s="92">
        <v>5</v>
      </c>
      <c r="E188" s="101">
        <f>VLOOKUP($A184,データ!$A$4:$M$53,12)</f>
        <v>0</v>
      </c>
      <c r="F188" s="112">
        <f>VLOOKUP($A184,データ!$A$4:$M$53,13)</f>
        <v>0</v>
      </c>
      <c r="G188" s="92" t="str">
        <f>IF(N188="","",RANK(N188,N184:N188,1))</f>
        <v/>
      </c>
      <c r="H188" s="92"/>
      <c r="I188" s="102"/>
      <c r="J188" s="102"/>
      <c r="K188" s="92">
        <v>2</v>
      </c>
      <c r="L188" s="102">
        <v>11</v>
      </c>
      <c r="M188" s="102">
        <v>64</v>
      </c>
      <c r="N188" s="103" t="str">
        <f t="shared" si="4"/>
        <v/>
      </c>
      <c r="O188" s="138"/>
    </row>
    <row r="189" spans="1:15">
      <c r="A189" s="187">
        <v>38</v>
      </c>
      <c r="B189" s="176">
        <f>VLOOKUP($A189,データ!$A$4:$M$53,2)</f>
        <v>0</v>
      </c>
      <c r="C189" s="179">
        <f>VLOOKUP($A189,データ!$A$4:$M$53,3)</f>
        <v>0</v>
      </c>
      <c r="D189" s="92">
        <v>1</v>
      </c>
      <c r="E189" s="101">
        <f>VLOOKUP($A189,データ!$A$4:$M$53,4)</f>
        <v>0</v>
      </c>
      <c r="F189" s="112">
        <f>VLOOKUP($A189,データ!$A$4:$M$53,5)</f>
        <v>0</v>
      </c>
      <c r="G189" s="92" t="str">
        <f>IF(N189="","",RANK(N189,N189:N193,1))</f>
        <v/>
      </c>
      <c r="H189" s="92"/>
      <c r="I189" s="102"/>
      <c r="J189" s="102"/>
      <c r="K189" s="92"/>
      <c r="L189" s="102"/>
      <c r="M189" s="102"/>
      <c r="N189" s="103" t="str">
        <f t="shared" si="4"/>
        <v/>
      </c>
      <c r="O189" s="138"/>
    </row>
    <row r="190" spans="1:15">
      <c r="A190" s="187"/>
      <c r="B190" s="176"/>
      <c r="C190" s="179"/>
      <c r="D190" s="92">
        <v>2</v>
      </c>
      <c r="E190" s="101">
        <f>VLOOKUP($A189,データ!$A$4:$M$53,6)</f>
        <v>0</v>
      </c>
      <c r="F190" s="112">
        <f>VLOOKUP($A189,データ!$A$4:$M$53,7)</f>
        <v>0</v>
      </c>
      <c r="G190" s="92" t="str">
        <f>IF(N190="","",RANK(N190,N189:N193,1))</f>
        <v/>
      </c>
      <c r="H190" s="92"/>
      <c r="I190" s="102"/>
      <c r="J190" s="102"/>
      <c r="K190" s="92"/>
      <c r="L190" s="102"/>
      <c r="M190" s="102"/>
      <c r="N190" s="103" t="str">
        <f t="shared" si="4"/>
        <v/>
      </c>
      <c r="O190" s="138"/>
    </row>
    <row r="191" spans="1:15">
      <c r="A191" s="187"/>
      <c r="B191" s="176"/>
      <c r="C191" s="179"/>
      <c r="D191" s="92">
        <v>3</v>
      </c>
      <c r="E191" s="101">
        <f>VLOOKUP($A189,データ!$A$4:$M$53,8)</f>
        <v>0</v>
      </c>
      <c r="F191" s="112">
        <f>VLOOKUP($A189,データ!$A$4:$M$53,9)</f>
        <v>0</v>
      </c>
      <c r="G191" s="92" t="str">
        <f>IF(N191="","",RANK(N191,N189:N193,1))</f>
        <v/>
      </c>
      <c r="H191" s="92"/>
      <c r="I191" s="102"/>
      <c r="J191" s="102"/>
      <c r="K191" s="92"/>
      <c r="L191" s="102"/>
      <c r="M191" s="102"/>
      <c r="N191" s="103" t="str">
        <f t="shared" si="4"/>
        <v/>
      </c>
      <c r="O191" s="138"/>
    </row>
    <row r="192" spans="1:15">
      <c r="A192" s="187"/>
      <c r="B192" s="176"/>
      <c r="C192" s="179"/>
      <c r="D192" s="92">
        <v>4</v>
      </c>
      <c r="E192" s="101">
        <f>VLOOKUP($A189,データ!$A$4:$M$53,10)</f>
        <v>0</v>
      </c>
      <c r="F192" s="112">
        <f>VLOOKUP($A189,データ!$A$4:$M$53,11)</f>
        <v>0</v>
      </c>
      <c r="G192" s="92" t="str">
        <f>IF(N192="","",RANK(N192,N189:N193,1))</f>
        <v/>
      </c>
      <c r="H192" s="92"/>
      <c r="I192" s="102"/>
      <c r="J192" s="102"/>
      <c r="K192" s="92"/>
      <c r="L192" s="102"/>
      <c r="M192" s="102"/>
      <c r="N192" s="103" t="str">
        <f t="shared" si="4"/>
        <v/>
      </c>
      <c r="O192" s="138"/>
    </row>
    <row r="193" spans="1:15">
      <c r="A193" s="187"/>
      <c r="B193" s="176"/>
      <c r="C193" s="179"/>
      <c r="D193" s="92">
        <v>5</v>
      </c>
      <c r="E193" s="101">
        <f>VLOOKUP($A189,データ!$A$4:$M$53,12)</f>
        <v>0</v>
      </c>
      <c r="F193" s="112">
        <f>VLOOKUP($A189,データ!$A$4:$M$53,13)</f>
        <v>0</v>
      </c>
      <c r="G193" s="92" t="str">
        <f>IF(N193="","",RANK(N193,N189:N193,1))</f>
        <v/>
      </c>
      <c r="H193" s="92"/>
      <c r="I193" s="102"/>
      <c r="J193" s="102"/>
      <c r="K193" s="92"/>
      <c r="L193" s="102"/>
      <c r="M193" s="102"/>
      <c r="N193" s="103" t="str">
        <f t="shared" si="4"/>
        <v/>
      </c>
      <c r="O193" s="138"/>
    </row>
    <row r="194" spans="1:15">
      <c r="A194" s="187">
        <v>39</v>
      </c>
      <c r="B194" s="176">
        <f>VLOOKUP($A194,データ!$A$4:$M$53,2)</f>
        <v>0</v>
      </c>
      <c r="C194" s="179">
        <f>VLOOKUP($A194,データ!$A$4:$M$53,3)</f>
        <v>0</v>
      </c>
      <c r="D194" s="92">
        <v>1</v>
      </c>
      <c r="E194" s="101">
        <f>VLOOKUP($A194,データ!$A$4:$M$53,4)</f>
        <v>0</v>
      </c>
      <c r="F194" s="112">
        <f>VLOOKUP($A194,データ!$A$4:$M$53,5)</f>
        <v>0</v>
      </c>
      <c r="G194" s="92" t="str">
        <f>IF(N194="","",RANK(N194,N194:N198,1))</f>
        <v/>
      </c>
      <c r="H194" s="92"/>
      <c r="I194" s="102"/>
      <c r="J194" s="102"/>
      <c r="K194" s="92"/>
      <c r="L194" s="102"/>
      <c r="M194" s="102"/>
      <c r="N194" s="103" t="str">
        <f t="shared" si="4"/>
        <v/>
      </c>
      <c r="O194" s="138"/>
    </row>
    <row r="195" spans="1:15">
      <c r="A195" s="187"/>
      <c r="B195" s="176"/>
      <c r="C195" s="179"/>
      <c r="D195" s="92">
        <v>2</v>
      </c>
      <c r="E195" s="101">
        <f>VLOOKUP($A194,データ!$A$4:$M$53,6)</f>
        <v>0</v>
      </c>
      <c r="F195" s="112">
        <f>VLOOKUP($A194,データ!$A$4:$M$53,7)</f>
        <v>0</v>
      </c>
      <c r="G195" s="92" t="str">
        <f>IF(N195="","",RANK(N195,N194:N198,1))</f>
        <v/>
      </c>
      <c r="H195" s="92"/>
      <c r="I195" s="102"/>
      <c r="J195" s="102"/>
      <c r="K195" s="92"/>
      <c r="L195" s="102"/>
      <c r="M195" s="102"/>
      <c r="N195" s="103" t="str">
        <f t="shared" si="4"/>
        <v/>
      </c>
      <c r="O195" s="138"/>
    </row>
    <row r="196" spans="1:15">
      <c r="A196" s="187"/>
      <c r="B196" s="176"/>
      <c r="C196" s="179"/>
      <c r="D196" s="92">
        <v>3</v>
      </c>
      <c r="E196" s="101">
        <f>VLOOKUP($A194,データ!$A$4:$M$53,8)</f>
        <v>0</v>
      </c>
      <c r="F196" s="112">
        <f>VLOOKUP($A194,データ!$A$4:$M$53,9)</f>
        <v>0</v>
      </c>
      <c r="G196" s="92" t="str">
        <f>IF(N196="","",RANK(N196,N194:N198,1))</f>
        <v/>
      </c>
      <c r="H196" s="92"/>
      <c r="I196" s="102"/>
      <c r="J196" s="102"/>
      <c r="K196" s="92">
        <v>1</v>
      </c>
      <c r="L196" s="102">
        <v>54</v>
      </c>
      <c r="M196" s="102">
        <v>69</v>
      </c>
      <c r="N196" s="103" t="str">
        <f t="shared" si="4"/>
        <v/>
      </c>
      <c r="O196" s="138"/>
    </row>
    <row r="197" spans="1:15">
      <c r="A197" s="187"/>
      <c r="B197" s="176"/>
      <c r="C197" s="179"/>
      <c r="D197" s="92">
        <v>4</v>
      </c>
      <c r="E197" s="101">
        <f>VLOOKUP($A194,データ!$A$4:$M$53,10)</f>
        <v>0</v>
      </c>
      <c r="F197" s="112">
        <f>VLOOKUP($A194,データ!$A$4:$M$53,11)</f>
        <v>0</v>
      </c>
      <c r="G197" s="92" t="str">
        <f>IF(N197="","",RANK(N197,N194:N198,1))</f>
        <v/>
      </c>
      <c r="H197" s="92"/>
      <c r="I197" s="102"/>
      <c r="J197" s="102"/>
      <c r="K197" s="92">
        <v>1</v>
      </c>
      <c r="L197" s="102">
        <v>56</v>
      </c>
      <c r="M197" s="102">
        <v>84</v>
      </c>
      <c r="N197" s="103" t="str">
        <f t="shared" si="4"/>
        <v/>
      </c>
      <c r="O197" s="138"/>
    </row>
    <row r="198" spans="1:15">
      <c r="A198" s="187"/>
      <c r="B198" s="176"/>
      <c r="C198" s="179"/>
      <c r="D198" s="92">
        <v>5</v>
      </c>
      <c r="E198" s="101">
        <f>VLOOKUP($A194,データ!$A$4:$M$53,12)</f>
        <v>0</v>
      </c>
      <c r="F198" s="112">
        <f>VLOOKUP($A194,データ!$A$4:$M$53,13)</f>
        <v>0</v>
      </c>
      <c r="G198" s="92" t="str">
        <f>IF(N198="","",RANK(N198,N194:N198,1))</f>
        <v/>
      </c>
      <c r="H198" s="92"/>
      <c r="I198" s="102"/>
      <c r="J198" s="102"/>
      <c r="K198" s="92">
        <v>2</v>
      </c>
      <c r="L198" s="102">
        <v>18</v>
      </c>
      <c r="M198" s="102">
        <v>29</v>
      </c>
      <c r="N198" s="103" t="str">
        <f t="shared" si="4"/>
        <v/>
      </c>
      <c r="O198" s="138"/>
    </row>
    <row r="199" spans="1:15">
      <c r="A199" s="187">
        <v>40</v>
      </c>
      <c r="B199" s="176">
        <f>VLOOKUP($A199,データ!$A$4:$M$53,2)</f>
        <v>0</v>
      </c>
      <c r="C199" s="179">
        <f>VLOOKUP($A199,データ!$A$4:$M$53,3)</f>
        <v>0</v>
      </c>
      <c r="D199" s="92">
        <v>1</v>
      </c>
      <c r="E199" s="101">
        <f>VLOOKUP($A199,データ!$A$4:$M$53,4)</f>
        <v>0</v>
      </c>
      <c r="F199" s="112">
        <f>VLOOKUP($A199,データ!$A$4:$M$53,5)</f>
        <v>0</v>
      </c>
      <c r="G199" s="92" t="str">
        <f>IF(N199="","",RANK(N199,N199:N203,1))</f>
        <v/>
      </c>
      <c r="H199" s="92"/>
      <c r="I199" s="102"/>
      <c r="J199" s="102"/>
      <c r="K199" s="92"/>
      <c r="L199" s="102"/>
      <c r="M199" s="102"/>
      <c r="N199" s="103" t="str">
        <f t="shared" si="4"/>
        <v/>
      </c>
      <c r="O199" s="138"/>
    </row>
    <row r="200" spans="1:15">
      <c r="A200" s="187"/>
      <c r="B200" s="176"/>
      <c r="C200" s="179"/>
      <c r="D200" s="92">
        <v>2</v>
      </c>
      <c r="E200" s="101">
        <f>VLOOKUP($A199,データ!$A$4:$M$53,6)</f>
        <v>0</v>
      </c>
      <c r="F200" s="112">
        <f>VLOOKUP($A199,データ!$A$4:$M$53,7)</f>
        <v>0</v>
      </c>
      <c r="G200" s="92" t="str">
        <f>IF(N200="","",RANK(N200,N199:N203,1))</f>
        <v/>
      </c>
      <c r="H200" s="92"/>
      <c r="I200" s="102"/>
      <c r="J200" s="102"/>
      <c r="K200" s="92"/>
      <c r="L200" s="102"/>
      <c r="M200" s="102"/>
      <c r="N200" s="103" t="str">
        <f t="shared" si="4"/>
        <v/>
      </c>
      <c r="O200" s="138"/>
    </row>
    <row r="201" spans="1:15">
      <c r="A201" s="187"/>
      <c r="B201" s="176"/>
      <c r="C201" s="179"/>
      <c r="D201" s="92">
        <v>3</v>
      </c>
      <c r="E201" s="101">
        <f>VLOOKUP($A199,データ!$A$4:$M$53,8)</f>
        <v>0</v>
      </c>
      <c r="F201" s="112">
        <f>VLOOKUP($A199,データ!$A$4:$M$53,9)</f>
        <v>0</v>
      </c>
      <c r="G201" s="92" t="str">
        <f>IF(N201="","",RANK(N201,N199:N203,1))</f>
        <v/>
      </c>
      <c r="H201" s="92"/>
      <c r="I201" s="102"/>
      <c r="J201" s="102"/>
      <c r="K201" s="92">
        <v>1</v>
      </c>
      <c r="L201" s="102">
        <v>41</v>
      </c>
      <c r="M201" s="102">
        <v>67</v>
      </c>
      <c r="N201" s="103" t="str">
        <f t="shared" si="4"/>
        <v/>
      </c>
      <c r="O201" s="138"/>
    </row>
    <row r="202" spans="1:15">
      <c r="A202" s="187"/>
      <c r="B202" s="176"/>
      <c r="C202" s="179"/>
      <c r="D202" s="92">
        <v>4</v>
      </c>
      <c r="E202" s="101">
        <f>VLOOKUP($A199,データ!$A$4:$M$53,10)</f>
        <v>0</v>
      </c>
      <c r="F202" s="112">
        <f>VLOOKUP($A199,データ!$A$4:$M$53,11)</f>
        <v>0</v>
      </c>
      <c r="G202" s="92" t="str">
        <f>IF(N202="","",RANK(N202,N199:N203,1))</f>
        <v/>
      </c>
      <c r="H202" s="92"/>
      <c r="I202" s="102"/>
      <c r="J202" s="102"/>
      <c r="K202" s="92">
        <v>1</v>
      </c>
      <c r="L202" s="102">
        <v>42</v>
      </c>
      <c r="M202" s="102">
        <v>7</v>
      </c>
      <c r="N202" s="103" t="str">
        <f t="shared" si="4"/>
        <v/>
      </c>
      <c r="O202" s="138"/>
    </row>
    <row r="203" spans="1:15">
      <c r="A203" s="187"/>
      <c r="B203" s="176"/>
      <c r="C203" s="179"/>
      <c r="D203" s="92">
        <v>5</v>
      </c>
      <c r="E203" s="101">
        <f>VLOOKUP($A199,データ!$A$4:$M$53,12)</f>
        <v>0</v>
      </c>
      <c r="F203" s="112">
        <f>VLOOKUP($A199,データ!$A$4:$M$53,13)</f>
        <v>0</v>
      </c>
      <c r="G203" s="92" t="str">
        <f>IF(N203="","",RANK(N203,N199:N203,1))</f>
        <v/>
      </c>
      <c r="H203" s="92"/>
      <c r="I203" s="102"/>
      <c r="J203" s="102"/>
      <c r="K203" s="92">
        <v>1</v>
      </c>
      <c r="L203" s="102">
        <v>42</v>
      </c>
      <c r="M203" s="102">
        <v>35</v>
      </c>
      <c r="N203" s="103" t="str">
        <f t="shared" si="4"/>
        <v/>
      </c>
      <c r="O203" s="138"/>
    </row>
    <row r="204" spans="1:15">
      <c r="A204" s="187">
        <v>41</v>
      </c>
      <c r="B204" s="176">
        <f>VLOOKUP($A204,データ!$A$4:$M$53,2)</f>
        <v>0</v>
      </c>
      <c r="C204" s="179">
        <f>VLOOKUP($A204,データ!$A$4:$M$53,3)</f>
        <v>0</v>
      </c>
      <c r="D204" s="92">
        <v>1</v>
      </c>
      <c r="E204" s="101">
        <f>VLOOKUP($A204,データ!$A$4:$M$53,4)</f>
        <v>0</v>
      </c>
      <c r="F204" s="112">
        <f>VLOOKUP($A204,データ!$A$4:$M$53,5)</f>
        <v>0</v>
      </c>
      <c r="G204" s="92" t="str">
        <f>IF(N204="","",RANK(N204,N204:N208,1))</f>
        <v/>
      </c>
      <c r="H204" s="92"/>
      <c r="I204" s="102"/>
      <c r="J204" s="102"/>
      <c r="K204" s="92">
        <v>2</v>
      </c>
      <c r="L204" s="102">
        <v>43</v>
      </c>
      <c r="M204" s="102">
        <v>69</v>
      </c>
      <c r="N204" s="103" t="str">
        <f t="shared" si="4"/>
        <v/>
      </c>
      <c r="O204" s="139"/>
    </row>
    <row r="205" spans="1:15">
      <c r="A205" s="187"/>
      <c r="B205" s="176"/>
      <c r="C205" s="179"/>
      <c r="D205" s="92">
        <v>2</v>
      </c>
      <c r="E205" s="101">
        <f>VLOOKUP($A204,データ!$A$4:$M$53,6)</f>
        <v>0</v>
      </c>
      <c r="F205" s="112">
        <f>VLOOKUP($A204,データ!$A$4:$M$53,7)</f>
        <v>0</v>
      </c>
      <c r="G205" s="92" t="str">
        <f>IF(N205="","",RANK(N205,N204:N208,1))</f>
        <v/>
      </c>
      <c r="H205" s="92"/>
      <c r="I205" s="102"/>
      <c r="J205" s="102"/>
      <c r="K205" s="92">
        <v>2</v>
      </c>
      <c r="L205" s="102">
        <v>31</v>
      </c>
      <c r="M205" s="102">
        <v>42</v>
      </c>
      <c r="N205" s="103" t="str">
        <f t="shared" si="4"/>
        <v/>
      </c>
      <c r="O205" s="138"/>
    </row>
    <row r="206" spans="1:15">
      <c r="A206" s="187"/>
      <c r="B206" s="176"/>
      <c r="C206" s="179"/>
      <c r="D206" s="92">
        <v>3</v>
      </c>
      <c r="E206" s="101">
        <f>VLOOKUP($A204,データ!$A$4:$M$53,8)</f>
        <v>0</v>
      </c>
      <c r="F206" s="112">
        <f>VLOOKUP($A204,データ!$A$4:$M$53,9)</f>
        <v>0</v>
      </c>
      <c r="G206" s="92" t="str">
        <f>IF(N206="","",RANK(N206,N204:N208,1))</f>
        <v/>
      </c>
      <c r="H206" s="92"/>
      <c r="I206" s="102"/>
      <c r="J206" s="102"/>
      <c r="K206" s="92">
        <v>2</v>
      </c>
      <c r="L206" s="102">
        <v>47</v>
      </c>
      <c r="M206" s="102">
        <v>23</v>
      </c>
      <c r="N206" s="103" t="str">
        <f t="shared" si="4"/>
        <v/>
      </c>
      <c r="O206" s="138"/>
    </row>
    <row r="207" spans="1:15">
      <c r="A207" s="187"/>
      <c r="B207" s="176"/>
      <c r="C207" s="179"/>
      <c r="D207" s="92">
        <v>4</v>
      </c>
      <c r="E207" s="101">
        <f>VLOOKUP($A204,データ!$A$4:$M$53,10)</f>
        <v>0</v>
      </c>
      <c r="F207" s="112">
        <f>VLOOKUP($A204,データ!$A$4:$M$53,11)</f>
        <v>0</v>
      </c>
      <c r="G207" s="92" t="str">
        <f>IF(N207="","",RANK(N207,N204:N208,1))</f>
        <v/>
      </c>
      <c r="H207" s="92"/>
      <c r="I207" s="102"/>
      <c r="J207" s="102"/>
      <c r="K207" s="92">
        <v>2</v>
      </c>
      <c r="L207" s="102">
        <v>23</v>
      </c>
      <c r="M207" s="102">
        <v>54</v>
      </c>
      <c r="N207" s="103" t="str">
        <f t="shared" si="4"/>
        <v/>
      </c>
      <c r="O207" s="138"/>
    </row>
    <row r="208" spans="1:15">
      <c r="A208" s="187"/>
      <c r="B208" s="176"/>
      <c r="C208" s="179"/>
      <c r="D208" s="92">
        <v>5</v>
      </c>
      <c r="E208" s="101">
        <f>VLOOKUP($A204,データ!$A$4:$M$53,12)</f>
        <v>0</v>
      </c>
      <c r="F208" s="112">
        <f>VLOOKUP($A204,データ!$A$4:$M$53,13)</f>
        <v>0</v>
      </c>
      <c r="G208" s="92" t="str">
        <f>IF(N208="","",RANK(N208,N204:N208,1))</f>
        <v/>
      </c>
      <c r="H208" s="92"/>
      <c r="I208" s="102"/>
      <c r="J208" s="102"/>
      <c r="K208" s="92">
        <v>2</v>
      </c>
      <c r="L208" s="102">
        <v>25</v>
      </c>
      <c r="M208" s="102">
        <v>15</v>
      </c>
      <c r="N208" s="103" t="str">
        <f t="shared" si="4"/>
        <v/>
      </c>
      <c r="O208" s="138"/>
    </row>
    <row r="209" spans="1:15">
      <c r="A209" s="187">
        <v>42</v>
      </c>
      <c r="B209" s="176">
        <f>VLOOKUP($A209,データ!$A$4:$M$53,2)</f>
        <v>0</v>
      </c>
      <c r="C209" s="179">
        <f>VLOOKUP($A209,データ!$A$4:$M$53,3)</f>
        <v>0</v>
      </c>
      <c r="D209" s="92">
        <v>1</v>
      </c>
      <c r="E209" s="101">
        <f>VLOOKUP($A209,データ!$A$4:$M$53,4)</f>
        <v>0</v>
      </c>
      <c r="F209" s="112">
        <f>VLOOKUP($A209,データ!$A$4:$M$53,5)</f>
        <v>0</v>
      </c>
      <c r="G209" s="92" t="str">
        <f>IF(N209="","",RANK(N209,N209:N213,1))</f>
        <v/>
      </c>
      <c r="H209" s="92"/>
      <c r="I209" s="102"/>
      <c r="J209" s="102"/>
      <c r="K209" s="92">
        <v>2</v>
      </c>
      <c r="L209" s="102">
        <v>11</v>
      </c>
      <c r="M209" s="102">
        <v>14</v>
      </c>
      <c r="N209" s="103" t="str">
        <f t="shared" si="4"/>
        <v/>
      </c>
      <c r="O209" s="138"/>
    </row>
    <row r="210" spans="1:15">
      <c r="A210" s="187"/>
      <c r="B210" s="176"/>
      <c r="C210" s="179"/>
      <c r="D210" s="92">
        <v>2</v>
      </c>
      <c r="E210" s="101">
        <f>VLOOKUP($A209,データ!$A$4:$M$53,6)</f>
        <v>0</v>
      </c>
      <c r="F210" s="112">
        <f>VLOOKUP($A209,データ!$A$4:$M$53,7)</f>
        <v>0</v>
      </c>
      <c r="G210" s="92" t="str">
        <f>IF(N210="","",RANK(N210,N209:N213,1))</f>
        <v/>
      </c>
      <c r="H210" s="92"/>
      <c r="I210" s="102"/>
      <c r="J210" s="102"/>
      <c r="K210" s="92">
        <v>2</v>
      </c>
      <c r="L210" s="102">
        <v>10</v>
      </c>
      <c r="M210" s="102">
        <v>29</v>
      </c>
      <c r="N210" s="103" t="str">
        <f t="shared" si="4"/>
        <v/>
      </c>
      <c r="O210" s="139"/>
    </row>
    <row r="211" spans="1:15">
      <c r="A211" s="187"/>
      <c r="B211" s="176"/>
      <c r="C211" s="179"/>
      <c r="D211" s="92">
        <v>3</v>
      </c>
      <c r="E211" s="101">
        <f>VLOOKUP($A209,データ!$A$4:$M$53,8)</f>
        <v>0</v>
      </c>
      <c r="F211" s="112">
        <f>VLOOKUP($A209,データ!$A$4:$M$53,9)</f>
        <v>0</v>
      </c>
      <c r="G211" s="92" t="str">
        <f>IF(N211="","",RANK(N211,N209:N213,1))</f>
        <v/>
      </c>
      <c r="H211" s="92"/>
      <c r="I211" s="102"/>
      <c r="J211" s="102"/>
      <c r="K211" s="92">
        <v>2</v>
      </c>
      <c r="L211" s="102">
        <v>11</v>
      </c>
      <c r="M211" s="102">
        <v>41</v>
      </c>
      <c r="N211" s="103" t="str">
        <f t="shared" ref="N211:N253" si="5">IF(AND(ISNUMBER(H211),ISNUMBER(I211),ISNUMBER(J211)),H211/1440+I211/86400+J211/8640000,"")</f>
        <v/>
      </c>
      <c r="O211" s="138"/>
    </row>
    <row r="212" spans="1:15">
      <c r="A212" s="187"/>
      <c r="B212" s="176"/>
      <c r="C212" s="179"/>
      <c r="D212" s="92">
        <v>4</v>
      </c>
      <c r="E212" s="101">
        <f>VLOOKUP($A209,データ!$A$4:$M$53,10)</f>
        <v>0</v>
      </c>
      <c r="F212" s="112">
        <f>VLOOKUP($A209,データ!$A$4:$M$53,11)</f>
        <v>0</v>
      </c>
      <c r="G212" s="92" t="str">
        <f>IF(N212="","",RANK(N212,N209:N213,1))</f>
        <v/>
      </c>
      <c r="H212" s="92"/>
      <c r="I212" s="102"/>
      <c r="J212" s="102"/>
      <c r="K212" s="92">
        <v>2</v>
      </c>
      <c r="L212" s="102">
        <v>10</v>
      </c>
      <c r="M212" s="102">
        <v>61</v>
      </c>
      <c r="N212" s="103" t="str">
        <f t="shared" si="5"/>
        <v/>
      </c>
      <c r="O212" s="138"/>
    </row>
    <row r="213" spans="1:15">
      <c r="A213" s="187"/>
      <c r="B213" s="176"/>
      <c r="C213" s="179"/>
      <c r="D213" s="92">
        <v>5</v>
      </c>
      <c r="E213" s="101">
        <f>VLOOKUP($A209,データ!$A$4:$M$53,12)</f>
        <v>0</v>
      </c>
      <c r="F213" s="112">
        <f>VLOOKUP($A209,データ!$A$4:$M$53,13)</f>
        <v>0</v>
      </c>
      <c r="G213" s="92" t="str">
        <f>IF(N213="","",RANK(N213,N209:N213,1))</f>
        <v/>
      </c>
      <c r="H213" s="92"/>
      <c r="I213" s="102"/>
      <c r="J213" s="102"/>
      <c r="K213" s="92">
        <v>2</v>
      </c>
      <c r="L213" s="102">
        <v>9</v>
      </c>
      <c r="M213" s="102">
        <v>86</v>
      </c>
      <c r="N213" s="103" t="str">
        <f t="shared" si="5"/>
        <v/>
      </c>
      <c r="O213" s="138"/>
    </row>
    <row r="214" spans="1:15">
      <c r="A214" s="187">
        <v>43</v>
      </c>
      <c r="B214" s="176">
        <f>VLOOKUP($A214,データ!$A$4:$M$53,2)</f>
        <v>0</v>
      </c>
      <c r="C214" s="179">
        <f>VLOOKUP($A214,データ!$A$4:$M$53,3)</f>
        <v>0</v>
      </c>
      <c r="D214" s="92">
        <v>1</v>
      </c>
      <c r="E214" s="101">
        <f>VLOOKUP($A214,データ!$A$4:$M$53,4)</f>
        <v>0</v>
      </c>
      <c r="F214" s="112">
        <f>VLOOKUP($A214,データ!$A$4:$M$53,5)</f>
        <v>0</v>
      </c>
      <c r="G214" s="92" t="str">
        <f>IF(N214="","",RANK(N214,N214:N218,1))</f>
        <v/>
      </c>
      <c r="H214" s="92"/>
      <c r="I214" s="102"/>
      <c r="J214" s="102"/>
      <c r="K214" s="92"/>
      <c r="L214" s="102"/>
      <c r="M214" s="102"/>
      <c r="N214" s="103" t="str">
        <f t="shared" si="5"/>
        <v/>
      </c>
      <c r="O214" s="138"/>
    </row>
    <row r="215" spans="1:15">
      <c r="A215" s="187"/>
      <c r="B215" s="176"/>
      <c r="C215" s="179"/>
      <c r="D215" s="92">
        <v>2</v>
      </c>
      <c r="E215" s="101">
        <f>VLOOKUP($A214,データ!$A$4:$M$53,6)</f>
        <v>0</v>
      </c>
      <c r="F215" s="112">
        <f>VLOOKUP($A214,データ!$A$4:$M$53,7)</f>
        <v>0</v>
      </c>
      <c r="G215" s="92" t="str">
        <f>IF(N215="","",RANK(N215,N214:N218,1))</f>
        <v/>
      </c>
      <c r="H215" s="92"/>
      <c r="I215" s="102"/>
      <c r="J215" s="102"/>
      <c r="K215" s="92"/>
      <c r="L215" s="102"/>
      <c r="M215" s="102"/>
      <c r="N215" s="103" t="str">
        <f t="shared" si="5"/>
        <v/>
      </c>
      <c r="O215" s="138"/>
    </row>
    <row r="216" spans="1:15">
      <c r="A216" s="187"/>
      <c r="B216" s="176"/>
      <c r="C216" s="179"/>
      <c r="D216" s="92">
        <v>3</v>
      </c>
      <c r="E216" s="101">
        <f>VLOOKUP($A214,データ!$A$4:$M$53,8)</f>
        <v>0</v>
      </c>
      <c r="F216" s="112">
        <f>VLOOKUP($A214,データ!$A$4:$M$53,9)</f>
        <v>0</v>
      </c>
      <c r="G216" s="92" t="str">
        <f>IF(N216="","",RANK(N216,N214:N218,1))</f>
        <v/>
      </c>
      <c r="H216" s="92"/>
      <c r="I216" s="102"/>
      <c r="J216" s="102"/>
      <c r="K216" s="92">
        <v>2</v>
      </c>
      <c r="L216" s="102">
        <v>7</v>
      </c>
      <c r="M216" s="102">
        <v>86</v>
      </c>
      <c r="N216" s="103" t="str">
        <f t="shared" si="5"/>
        <v/>
      </c>
      <c r="O216" s="138"/>
    </row>
    <row r="217" spans="1:15">
      <c r="A217" s="187"/>
      <c r="B217" s="176"/>
      <c r="C217" s="179"/>
      <c r="D217" s="92">
        <v>4</v>
      </c>
      <c r="E217" s="101">
        <f>VLOOKUP($A214,データ!$A$4:$M$53,10)</f>
        <v>0</v>
      </c>
      <c r="F217" s="112">
        <f>VLOOKUP($A214,データ!$A$4:$M$53,11)</f>
        <v>0</v>
      </c>
      <c r="G217" s="92" t="str">
        <f>IF(N217="","",RANK(N217,N214:N218,1))</f>
        <v/>
      </c>
      <c r="H217" s="92"/>
      <c r="I217" s="102"/>
      <c r="J217" s="102"/>
      <c r="K217" s="92">
        <v>2</v>
      </c>
      <c r="L217" s="102">
        <v>6</v>
      </c>
      <c r="M217" s="102">
        <v>4</v>
      </c>
      <c r="N217" s="103" t="str">
        <f t="shared" si="5"/>
        <v/>
      </c>
      <c r="O217" s="138"/>
    </row>
    <row r="218" spans="1:15">
      <c r="A218" s="187"/>
      <c r="B218" s="176"/>
      <c r="C218" s="179"/>
      <c r="D218" s="92">
        <v>5</v>
      </c>
      <c r="E218" s="101">
        <f>VLOOKUP($A214,データ!$A$4:$M$53,12)</f>
        <v>0</v>
      </c>
      <c r="F218" s="112">
        <f>VLOOKUP($A214,データ!$A$4:$M$53,13)</f>
        <v>0</v>
      </c>
      <c r="G218" s="92" t="str">
        <f>IF(N218="","",RANK(N218,N214:N218,1))</f>
        <v/>
      </c>
      <c r="H218" s="92"/>
      <c r="I218" s="102"/>
      <c r="J218" s="102"/>
      <c r="K218" s="92">
        <v>2</v>
      </c>
      <c r="L218" s="102">
        <v>11</v>
      </c>
      <c r="M218" s="102">
        <v>64</v>
      </c>
      <c r="N218" s="103" t="str">
        <f t="shared" si="5"/>
        <v/>
      </c>
      <c r="O218" s="138"/>
    </row>
    <row r="219" spans="1:15">
      <c r="A219" s="187">
        <v>44</v>
      </c>
      <c r="B219" s="176">
        <f>VLOOKUP($A219,データ!$A$4:$M$53,2)</f>
        <v>0</v>
      </c>
      <c r="C219" s="179">
        <f>VLOOKUP($A219,データ!$A$4:$M$53,3)</f>
        <v>0</v>
      </c>
      <c r="D219" s="92">
        <v>1</v>
      </c>
      <c r="E219" s="101">
        <f>VLOOKUP($A219,データ!$A$4:$M$53,4)</f>
        <v>0</v>
      </c>
      <c r="F219" s="112">
        <f>VLOOKUP($A219,データ!$A$4:$M$53,5)</f>
        <v>0</v>
      </c>
      <c r="G219" s="92" t="str">
        <f>IF(N219="","",RANK(N219,N219:N223,1))</f>
        <v/>
      </c>
      <c r="H219" s="92"/>
      <c r="I219" s="102"/>
      <c r="J219" s="102"/>
      <c r="K219" s="92"/>
      <c r="L219" s="102"/>
      <c r="M219" s="102"/>
      <c r="N219" s="103" t="str">
        <f t="shared" si="5"/>
        <v/>
      </c>
      <c r="O219" s="138"/>
    </row>
    <row r="220" spans="1:15">
      <c r="A220" s="187"/>
      <c r="B220" s="176"/>
      <c r="C220" s="179"/>
      <c r="D220" s="92">
        <v>2</v>
      </c>
      <c r="E220" s="101">
        <f>VLOOKUP($A219,データ!$A$4:$M$53,6)</f>
        <v>0</v>
      </c>
      <c r="F220" s="112">
        <f>VLOOKUP($A219,データ!$A$4:$M$53,7)</f>
        <v>0</v>
      </c>
      <c r="G220" s="92" t="str">
        <f>IF(N220="","",RANK(N220,N219:N223,1))</f>
        <v/>
      </c>
      <c r="H220" s="92"/>
      <c r="I220" s="102"/>
      <c r="J220" s="102"/>
      <c r="K220" s="92"/>
      <c r="L220" s="102"/>
      <c r="M220" s="102"/>
      <c r="N220" s="103" t="str">
        <f t="shared" si="5"/>
        <v/>
      </c>
      <c r="O220" s="138"/>
    </row>
    <row r="221" spans="1:15">
      <c r="A221" s="187"/>
      <c r="B221" s="176"/>
      <c r="C221" s="179"/>
      <c r="D221" s="92">
        <v>3</v>
      </c>
      <c r="E221" s="101">
        <f>VLOOKUP($A219,データ!$A$4:$M$53,8)</f>
        <v>0</v>
      </c>
      <c r="F221" s="112">
        <f>VLOOKUP($A219,データ!$A$4:$M$53,9)</f>
        <v>0</v>
      </c>
      <c r="G221" s="92" t="str">
        <f>IF(N221="","",RANK(N221,N219:N223,1))</f>
        <v/>
      </c>
      <c r="H221" s="92"/>
      <c r="I221" s="102"/>
      <c r="J221" s="102"/>
      <c r="K221" s="92"/>
      <c r="L221" s="102"/>
      <c r="M221" s="102"/>
      <c r="N221" s="103" t="str">
        <f t="shared" si="5"/>
        <v/>
      </c>
      <c r="O221" s="138"/>
    </row>
    <row r="222" spans="1:15">
      <c r="A222" s="187"/>
      <c r="B222" s="176"/>
      <c r="C222" s="179"/>
      <c r="D222" s="92">
        <v>4</v>
      </c>
      <c r="E222" s="101">
        <f>VLOOKUP($A219,データ!$A$4:$M$53,10)</f>
        <v>0</v>
      </c>
      <c r="F222" s="112">
        <f>VLOOKUP($A219,データ!$A$4:$M$53,11)</f>
        <v>0</v>
      </c>
      <c r="G222" s="92" t="str">
        <f>IF(N222="","",RANK(N222,N219:N223,1))</f>
        <v/>
      </c>
      <c r="H222" s="92"/>
      <c r="I222" s="102"/>
      <c r="J222" s="102"/>
      <c r="K222" s="92"/>
      <c r="L222" s="102"/>
      <c r="M222" s="102"/>
      <c r="N222" s="103" t="str">
        <f t="shared" si="5"/>
        <v/>
      </c>
      <c r="O222" s="138"/>
    </row>
    <row r="223" spans="1:15">
      <c r="A223" s="187"/>
      <c r="B223" s="176"/>
      <c r="C223" s="179"/>
      <c r="D223" s="92">
        <v>5</v>
      </c>
      <c r="E223" s="101">
        <f>VLOOKUP($A219,データ!$A$4:$M$53,12)</f>
        <v>0</v>
      </c>
      <c r="F223" s="112">
        <f>VLOOKUP($A219,データ!$A$4:$M$53,13)</f>
        <v>0</v>
      </c>
      <c r="G223" s="92" t="str">
        <f>IF(N223="","",RANK(N223,N219:N223,1))</f>
        <v/>
      </c>
      <c r="H223" s="92"/>
      <c r="I223" s="102"/>
      <c r="J223" s="102"/>
      <c r="K223" s="92"/>
      <c r="L223" s="102"/>
      <c r="M223" s="102"/>
      <c r="N223" s="103" t="str">
        <f t="shared" si="5"/>
        <v/>
      </c>
      <c r="O223" s="138"/>
    </row>
    <row r="224" spans="1:15">
      <c r="A224" s="187">
        <v>45</v>
      </c>
      <c r="B224" s="176">
        <f>VLOOKUP($A224,データ!$A$4:$M$53,2)</f>
        <v>0</v>
      </c>
      <c r="C224" s="179">
        <f>VLOOKUP($A224,データ!$A$4:$M$53,3)</f>
        <v>0</v>
      </c>
      <c r="D224" s="92">
        <v>1</v>
      </c>
      <c r="E224" s="101">
        <f>VLOOKUP($A224,データ!$A$4:$M$53,4)</f>
        <v>0</v>
      </c>
      <c r="F224" s="112">
        <f>VLOOKUP($A224,データ!$A$4:$M$53,5)</f>
        <v>0</v>
      </c>
      <c r="G224" s="92" t="str">
        <f>IF(N224="","",RANK(N224,N224:N228,1))</f>
        <v/>
      </c>
      <c r="H224" s="92"/>
      <c r="I224" s="102"/>
      <c r="J224" s="102"/>
      <c r="K224" s="92"/>
      <c r="L224" s="102"/>
      <c r="M224" s="102"/>
      <c r="N224" s="103" t="str">
        <f t="shared" si="5"/>
        <v/>
      </c>
      <c r="O224" s="138"/>
    </row>
    <row r="225" spans="1:15">
      <c r="A225" s="187"/>
      <c r="B225" s="176"/>
      <c r="C225" s="179"/>
      <c r="D225" s="92">
        <v>2</v>
      </c>
      <c r="E225" s="101">
        <f>VLOOKUP($A224,データ!$A$4:$M$53,6)</f>
        <v>0</v>
      </c>
      <c r="F225" s="112">
        <f>VLOOKUP($A224,データ!$A$4:$M$53,7)</f>
        <v>0</v>
      </c>
      <c r="G225" s="92" t="str">
        <f>IF(N225="","",RANK(N225,N224:N228,1))</f>
        <v/>
      </c>
      <c r="H225" s="92"/>
      <c r="I225" s="102"/>
      <c r="J225" s="102"/>
      <c r="K225" s="92"/>
      <c r="L225" s="102"/>
      <c r="M225" s="102"/>
      <c r="N225" s="103" t="str">
        <f t="shared" si="5"/>
        <v/>
      </c>
      <c r="O225" s="138"/>
    </row>
    <row r="226" spans="1:15">
      <c r="A226" s="187"/>
      <c r="B226" s="176"/>
      <c r="C226" s="179"/>
      <c r="D226" s="92">
        <v>3</v>
      </c>
      <c r="E226" s="101">
        <f>VLOOKUP($A224,データ!$A$4:$M$53,8)</f>
        <v>0</v>
      </c>
      <c r="F226" s="112">
        <f>VLOOKUP($A224,データ!$A$4:$M$53,9)</f>
        <v>0</v>
      </c>
      <c r="G226" s="92" t="str">
        <f>IF(N226="","",RANK(N226,N224:N228,1))</f>
        <v/>
      </c>
      <c r="H226" s="92"/>
      <c r="I226" s="102"/>
      <c r="J226" s="102"/>
      <c r="K226" s="92"/>
      <c r="L226" s="102"/>
      <c r="M226" s="102"/>
      <c r="N226" s="103" t="str">
        <f t="shared" si="5"/>
        <v/>
      </c>
      <c r="O226" s="138"/>
    </row>
    <row r="227" spans="1:15">
      <c r="A227" s="187"/>
      <c r="B227" s="176"/>
      <c r="C227" s="179"/>
      <c r="D227" s="92">
        <v>4</v>
      </c>
      <c r="E227" s="101">
        <f>VLOOKUP($A224,データ!$A$4:$M$53,10)</f>
        <v>0</v>
      </c>
      <c r="F227" s="112">
        <f>VLOOKUP($A224,データ!$A$4:$M$53,11)</f>
        <v>0</v>
      </c>
      <c r="G227" s="92" t="str">
        <f>IF(N227="","",RANK(N227,N224:N228,1))</f>
        <v/>
      </c>
      <c r="H227" s="92"/>
      <c r="I227" s="102"/>
      <c r="J227" s="102"/>
      <c r="K227" s="92"/>
      <c r="L227" s="102"/>
      <c r="M227" s="102"/>
      <c r="N227" s="103" t="str">
        <f t="shared" si="5"/>
        <v/>
      </c>
      <c r="O227" s="138"/>
    </row>
    <row r="228" spans="1:15">
      <c r="A228" s="187"/>
      <c r="B228" s="176"/>
      <c r="C228" s="179"/>
      <c r="D228" s="92">
        <v>5</v>
      </c>
      <c r="E228" s="101">
        <f>VLOOKUP($A224,データ!$A$4:$M$53,12)</f>
        <v>0</v>
      </c>
      <c r="F228" s="112">
        <f>VLOOKUP($A224,データ!$A$4:$M$53,13)</f>
        <v>0</v>
      </c>
      <c r="G228" s="92" t="str">
        <f>IF(N228="","",RANK(N228,N224:N228,1))</f>
        <v/>
      </c>
      <c r="H228" s="92"/>
      <c r="I228" s="102"/>
      <c r="J228" s="102"/>
      <c r="K228" s="92"/>
      <c r="L228" s="102"/>
      <c r="M228" s="102"/>
      <c r="N228" s="103" t="str">
        <f t="shared" si="5"/>
        <v/>
      </c>
      <c r="O228" s="138"/>
    </row>
    <row r="229" spans="1:15">
      <c r="A229" s="187">
        <v>46</v>
      </c>
      <c r="B229" s="176">
        <f>VLOOKUP($A229,データ!$A$4:$M$53,2)</f>
        <v>0</v>
      </c>
      <c r="C229" s="179">
        <f>VLOOKUP($A229,データ!$A$4:$M$53,3)</f>
        <v>0</v>
      </c>
      <c r="D229" s="92">
        <v>1</v>
      </c>
      <c r="E229" s="101">
        <f>VLOOKUP($A229,データ!$A$4:$M$53,4)</f>
        <v>0</v>
      </c>
      <c r="F229" s="112">
        <f>VLOOKUP($A229,データ!$A$4:$M$53,5)</f>
        <v>0</v>
      </c>
      <c r="G229" s="92" t="str">
        <f>IF(N229="","",RANK(N229,N229:N233,1))</f>
        <v/>
      </c>
      <c r="H229" s="92"/>
      <c r="I229" s="102"/>
      <c r="J229" s="102"/>
      <c r="K229" s="92"/>
      <c r="L229" s="102"/>
      <c r="M229" s="102"/>
      <c r="N229" s="103" t="str">
        <f t="shared" si="5"/>
        <v/>
      </c>
      <c r="O229" s="138"/>
    </row>
    <row r="230" spans="1:15">
      <c r="A230" s="187"/>
      <c r="B230" s="176"/>
      <c r="C230" s="179"/>
      <c r="D230" s="92">
        <v>2</v>
      </c>
      <c r="E230" s="101">
        <f>VLOOKUP($A229,データ!$A$4:$M$53,6)</f>
        <v>0</v>
      </c>
      <c r="F230" s="112">
        <f>VLOOKUP($A229,データ!$A$4:$M$53,7)</f>
        <v>0</v>
      </c>
      <c r="G230" s="92" t="str">
        <f>IF(N230="","",RANK(N230,N229:N233,1))</f>
        <v/>
      </c>
      <c r="H230" s="92"/>
      <c r="I230" s="102"/>
      <c r="J230" s="102"/>
      <c r="K230" s="92"/>
      <c r="L230" s="102"/>
      <c r="M230" s="102"/>
      <c r="N230" s="103" t="str">
        <f t="shared" si="5"/>
        <v/>
      </c>
      <c r="O230" s="138"/>
    </row>
    <row r="231" spans="1:15">
      <c r="A231" s="187"/>
      <c r="B231" s="176"/>
      <c r="C231" s="179"/>
      <c r="D231" s="92">
        <v>3</v>
      </c>
      <c r="E231" s="101">
        <f>VLOOKUP($A229,データ!$A$4:$M$53,8)</f>
        <v>0</v>
      </c>
      <c r="F231" s="112">
        <f>VLOOKUP($A229,データ!$A$4:$M$53,9)</f>
        <v>0</v>
      </c>
      <c r="G231" s="92" t="str">
        <f>IF(N231="","",RANK(N231,N229:N233,1))</f>
        <v/>
      </c>
      <c r="H231" s="92"/>
      <c r="I231" s="102"/>
      <c r="J231" s="102"/>
      <c r="K231" s="92"/>
      <c r="L231" s="102"/>
      <c r="M231" s="102"/>
      <c r="N231" s="103" t="str">
        <f t="shared" si="5"/>
        <v/>
      </c>
      <c r="O231" s="138"/>
    </row>
    <row r="232" spans="1:15">
      <c r="A232" s="187"/>
      <c r="B232" s="176"/>
      <c r="C232" s="179"/>
      <c r="D232" s="92">
        <v>4</v>
      </c>
      <c r="E232" s="101">
        <f>VLOOKUP($A229,データ!$A$4:$M$53,10)</f>
        <v>0</v>
      </c>
      <c r="F232" s="112">
        <f>VLOOKUP($A229,データ!$A$4:$M$53,11)</f>
        <v>0</v>
      </c>
      <c r="G232" s="92" t="str">
        <f>IF(N232="","",RANK(N232,N229:N233,1))</f>
        <v/>
      </c>
      <c r="H232" s="92"/>
      <c r="I232" s="102"/>
      <c r="J232" s="102"/>
      <c r="K232" s="92"/>
      <c r="L232" s="102"/>
      <c r="M232" s="102"/>
      <c r="N232" s="103" t="str">
        <f t="shared" si="5"/>
        <v/>
      </c>
      <c r="O232" s="138"/>
    </row>
    <row r="233" spans="1:15">
      <c r="A233" s="187"/>
      <c r="B233" s="176"/>
      <c r="C233" s="179"/>
      <c r="D233" s="92">
        <v>5</v>
      </c>
      <c r="E233" s="101">
        <f>VLOOKUP($A229,データ!$A$4:$M$53,12)</f>
        <v>0</v>
      </c>
      <c r="F233" s="112">
        <f>VLOOKUP($A229,データ!$A$4:$M$53,13)</f>
        <v>0</v>
      </c>
      <c r="G233" s="92" t="str">
        <f>IF(N233="","",RANK(N233,N229:N233,1))</f>
        <v/>
      </c>
      <c r="H233" s="92"/>
      <c r="I233" s="102"/>
      <c r="J233" s="102"/>
      <c r="K233" s="92"/>
      <c r="L233" s="102"/>
      <c r="M233" s="102"/>
      <c r="N233" s="103" t="str">
        <f t="shared" si="5"/>
        <v/>
      </c>
      <c r="O233" s="138"/>
    </row>
    <row r="234" spans="1:15">
      <c r="A234" s="187">
        <v>47</v>
      </c>
      <c r="B234" s="176">
        <f>VLOOKUP($A234,データ!$A$4:$M$53,2)</f>
        <v>0</v>
      </c>
      <c r="C234" s="179">
        <f>VLOOKUP($A234,データ!$A$4:$M$53,3)</f>
        <v>0</v>
      </c>
      <c r="D234" s="92">
        <v>1</v>
      </c>
      <c r="E234" s="101">
        <f>VLOOKUP($A234,データ!$A$4:$M$53,4)</f>
        <v>0</v>
      </c>
      <c r="F234" s="112">
        <f>VLOOKUP($A234,データ!$A$4:$M$53,5)</f>
        <v>0</v>
      </c>
      <c r="G234" s="92" t="str">
        <f>IF(N234="","",RANK(N234,N234:N238,1))</f>
        <v/>
      </c>
      <c r="H234" s="92"/>
      <c r="I234" s="102"/>
      <c r="J234" s="102"/>
      <c r="K234" s="92"/>
      <c r="L234" s="102"/>
      <c r="M234" s="102"/>
      <c r="N234" s="103" t="str">
        <f t="shared" si="5"/>
        <v/>
      </c>
      <c r="O234" s="138"/>
    </row>
    <row r="235" spans="1:15">
      <c r="A235" s="187"/>
      <c r="B235" s="176"/>
      <c r="C235" s="179"/>
      <c r="D235" s="92">
        <v>2</v>
      </c>
      <c r="E235" s="101">
        <f>VLOOKUP($A234,データ!$A$4:$M$53,6)</f>
        <v>0</v>
      </c>
      <c r="F235" s="112">
        <f>VLOOKUP($A234,データ!$A$4:$M$53,7)</f>
        <v>0</v>
      </c>
      <c r="G235" s="92" t="str">
        <f>IF(N235="","",RANK(N235,N234:N238,1))</f>
        <v/>
      </c>
      <c r="H235" s="92"/>
      <c r="I235" s="102"/>
      <c r="J235" s="102"/>
      <c r="K235" s="92"/>
      <c r="L235" s="102"/>
      <c r="M235" s="102"/>
      <c r="N235" s="103" t="str">
        <f t="shared" si="5"/>
        <v/>
      </c>
      <c r="O235" s="138"/>
    </row>
    <row r="236" spans="1:15">
      <c r="A236" s="187"/>
      <c r="B236" s="176"/>
      <c r="C236" s="179"/>
      <c r="D236" s="92">
        <v>3</v>
      </c>
      <c r="E236" s="101">
        <f>VLOOKUP($A234,データ!$A$4:$M$53,8)</f>
        <v>0</v>
      </c>
      <c r="F236" s="112">
        <f>VLOOKUP($A234,データ!$A$4:$M$53,9)</f>
        <v>0</v>
      </c>
      <c r="G236" s="92" t="str">
        <f>IF(N236="","",RANK(N236,N234:N238,1))</f>
        <v/>
      </c>
      <c r="H236" s="92"/>
      <c r="I236" s="102"/>
      <c r="J236" s="102"/>
      <c r="K236" s="92"/>
      <c r="L236" s="102"/>
      <c r="M236" s="102"/>
      <c r="N236" s="103" t="str">
        <f t="shared" si="5"/>
        <v/>
      </c>
      <c r="O236" s="138"/>
    </row>
    <row r="237" spans="1:15">
      <c r="A237" s="187"/>
      <c r="B237" s="176"/>
      <c r="C237" s="179"/>
      <c r="D237" s="92">
        <v>4</v>
      </c>
      <c r="E237" s="101">
        <f>VLOOKUP($A234,データ!$A$4:$M$53,10)</f>
        <v>0</v>
      </c>
      <c r="F237" s="112">
        <f>VLOOKUP($A234,データ!$A$4:$M$53,11)</f>
        <v>0</v>
      </c>
      <c r="G237" s="92" t="str">
        <f>IF(N237="","",RANK(N237,N234:N238,1))</f>
        <v/>
      </c>
      <c r="H237" s="92"/>
      <c r="I237" s="102"/>
      <c r="J237" s="102"/>
      <c r="K237" s="92"/>
      <c r="L237" s="102"/>
      <c r="M237" s="102"/>
      <c r="N237" s="103" t="str">
        <f t="shared" si="5"/>
        <v/>
      </c>
      <c r="O237" s="138"/>
    </row>
    <row r="238" spans="1:15">
      <c r="A238" s="187"/>
      <c r="B238" s="176"/>
      <c r="C238" s="179"/>
      <c r="D238" s="92">
        <v>5</v>
      </c>
      <c r="E238" s="101">
        <f>VLOOKUP($A234,データ!$A$4:$M$53,12)</f>
        <v>0</v>
      </c>
      <c r="F238" s="112">
        <f>VLOOKUP($A234,データ!$A$4:$M$53,13)</f>
        <v>0</v>
      </c>
      <c r="G238" s="92" t="str">
        <f>IF(N238="","",RANK(N238,N234:N238,1))</f>
        <v/>
      </c>
      <c r="H238" s="92"/>
      <c r="I238" s="102"/>
      <c r="J238" s="102"/>
      <c r="K238" s="92"/>
      <c r="L238" s="102"/>
      <c r="M238" s="102"/>
      <c r="N238" s="103" t="str">
        <f t="shared" si="5"/>
        <v/>
      </c>
      <c r="O238" s="138"/>
    </row>
    <row r="239" spans="1:15">
      <c r="A239" s="187">
        <v>48</v>
      </c>
      <c r="B239" s="176">
        <f>VLOOKUP($A239,データ!$A$4:$M$53,2)</f>
        <v>0</v>
      </c>
      <c r="C239" s="179">
        <f>VLOOKUP($A239,データ!$A$4:$M$53,3)</f>
        <v>0</v>
      </c>
      <c r="D239" s="92">
        <v>1</v>
      </c>
      <c r="E239" s="101">
        <f>VLOOKUP($A239,データ!$A$4:$M$53,4)</f>
        <v>0</v>
      </c>
      <c r="F239" s="112">
        <f>VLOOKUP($A239,データ!$A$4:$M$53,5)</f>
        <v>0</v>
      </c>
      <c r="G239" s="92" t="str">
        <f>IF(N239="","",RANK(N239,N239:N243,1))</f>
        <v/>
      </c>
      <c r="H239" s="92"/>
      <c r="I239" s="102"/>
      <c r="J239" s="102"/>
      <c r="K239" s="92"/>
      <c r="L239" s="102"/>
      <c r="M239" s="102"/>
      <c r="N239" s="103" t="str">
        <f t="shared" si="5"/>
        <v/>
      </c>
      <c r="O239" s="138"/>
    </row>
    <row r="240" spans="1:15">
      <c r="A240" s="187"/>
      <c r="B240" s="176"/>
      <c r="C240" s="179"/>
      <c r="D240" s="92">
        <v>2</v>
      </c>
      <c r="E240" s="101">
        <f>VLOOKUP($A239,データ!$A$4:$M$53,6)</f>
        <v>0</v>
      </c>
      <c r="F240" s="112">
        <f>VLOOKUP($A239,データ!$A$4:$M$53,7)</f>
        <v>0</v>
      </c>
      <c r="G240" s="92" t="str">
        <f>IF(N240="","",RANK(N240,N239:N243,1))</f>
        <v/>
      </c>
      <c r="H240" s="92"/>
      <c r="I240" s="102"/>
      <c r="J240" s="102"/>
      <c r="K240" s="92"/>
      <c r="L240" s="102"/>
      <c r="M240" s="102"/>
      <c r="N240" s="103" t="str">
        <f t="shared" si="5"/>
        <v/>
      </c>
      <c r="O240" s="138"/>
    </row>
    <row r="241" spans="1:15">
      <c r="A241" s="187"/>
      <c r="B241" s="176"/>
      <c r="C241" s="179"/>
      <c r="D241" s="92">
        <v>3</v>
      </c>
      <c r="E241" s="101">
        <f>VLOOKUP($A239,データ!$A$4:$M$53,8)</f>
        <v>0</v>
      </c>
      <c r="F241" s="112">
        <f>VLOOKUP($A239,データ!$A$4:$M$53,9)</f>
        <v>0</v>
      </c>
      <c r="G241" s="92" t="str">
        <f>IF(N241="","",RANK(N241,N239:N243,1))</f>
        <v/>
      </c>
      <c r="H241" s="92"/>
      <c r="I241" s="102"/>
      <c r="J241" s="102"/>
      <c r="K241" s="92"/>
      <c r="L241" s="102"/>
      <c r="M241" s="102"/>
      <c r="N241" s="103" t="str">
        <f t="shared" si="5"/>
        <v/>
      </c>
      <c r="O241" s="138"/>
    </row>
    <row r="242" spans="1:15">
      <c r="A242" s="187"/>
      <c r="B242" s="176"/>
      <c r="C242" s="179"/>
      <c r="D242" s="92">
        <v>4</v>
      </c>
      <c r="E242" s="101">
        <f>VLOOKUP($A239,データ!$A$4:$M$53,10)</f>
        <v>0</v>
      </c>
      <c r="F242" s="112">
        <f>VLOOKUP($A239,データ!$A$4:$M$53,11)</f>
        <v>0</v>
      </c>
      <c r="G242" s="92" t="str">
        <f>IF(N242="","",RANK(N242,N239:N243,1))</f>
        <v/>
      </c>
      <c r="H242" s="92"/>
      <c r="I242" s="102"/>
      <c r="J242" s="102"/>
      <c r="K242" s="92"/>
      <c r="L242" s="102"/>
      <c r="M242" s="102"/>
      <c r="N242" s="103" t="str">
        <f t="shared" si="5"/>
        <v/>
      </c>
      <c r="O242" s="138"/>
    </row>
    <row r="243" spans="1:15">
      <c r="A243" s="187"/>
      <c r="B243" s="176"/>
      <c r="C243" s="179"/>
      <c r="D243" s="92">
        <v>5</v>
      </c>
      <c r="E243" s="101">
        <f>VLOOKUP($A239,データ!$A$4:$M$53,12)</f>
        <v>0</v>
      </c>
      <c r="F243" s="112">
        <f>VLOOKUP($A239,データ!$A$4:$M$53,13)</f>
        <v>0</v>
      </c>
      <c r="G243" s="92" t="str">
        <f>IF(N243="","",RANK(N243,N239:N243,1))</f>
        <v/>
      </c>
      <c r="H243" s="92"/>
      <c r="I243" s="102"/>
      <c r="J243" s="102"/>
      <c r="K243" s="92"/>
      <c r="L243" s="102"/>
      <c r="M243" s="102"/>
      <c r="N243" s="103" t="str">
        <f t="shared" si="5"/>
        <v/>
      </c>
      <c r="O243" s="138"/>
    </row>
    <row r="244" spans="1:15">
      <c r="A244" s="187">
        <v>49</v>
      </c>
      <c r="B244" s="176">
        <f>VLOOKUP($A244,データ!$A$4:$M$53,2)</f>
        <v>0</v>
      </c>
      <c r="C244" s="179">
        <f>VLOOKUP($A244,データ!$A$4:$M$53,3)</f>
        <v>0</v>
      </c>
      <c r="D244" s="92">
        <v>1</v>
      </c>
      <c r="E244" s="101">
        <f>VLOOKUP($A244,データ!$A$4:$M$53,4)</f>
        <v>0</v>
      </c>
      <c r="F244" s="112">
        <f>VLOOKUP($A244,データ!$A$4:$M$53,5)</f>
        <v>0</v>
      </c>
      <c r="G244" s="92" t="str">
        <f>IF(N244="","",RANK(N244,N244:N248,1))</f>
        <v/>
      </c>
      <c r="H244" s="92"/>
      <c r="I244" s="102"/>
      <c r="J244" s="102"/>
      <c r="K244" s="92"/>
      <c r="L244" s="102"/>
      <c r="M244" s="102"/>
      <c r="N244" s="103" t="str">
        <f t="shared" si="5"/>
        <v/>
      </c>
      <c r="O244" s="138"/>
    </row>
    <row r="245" spans="1:15">
      <c r="A245" s="187"/>
      <c r="B245" s="176"/>
      <c r="C245" s="179"/>
      <c r="D245" s="92">
        <v>2</v>
      </c>
      <c r="E245" s="101">
        <f>VLOOKUP($A244,データ!$A$4:$M$53,6)</f>
        <v>0</v>
      </c>
      <c r="F245" s="112">
        <f>VLOOKUP($A244,データ!$A$4:$M$53,7)</f>
        <v>0</v>
      </c>
      <c r="G245" s="92" t="str">
        <f>IF(N245="","",RANK(N245,N244:N248,1))</f>
        <v/>
      </c>
      <c r="H245" s="92"/>
      <c r="I245" s="102"/>
      <c r="J245" s="102"/>
      <c r="K245" s="92"/>
      <c r="L245" s="102"/>
      <c r="M245" s="102"/>
      <c r="N245" s="103" t="str">
        <f t="shared" si="5"/>
        <v/>
      </c>
      <c r="O245" s="138"/>
    </row>
    <row r="246" spans="1:15">
      <c r="A246" s="187"/>
      <c r="B246" s="176"/>
      <c r="C246" s="179"/>
      <c r="D246" s="92">
        <v>3</v>
      </c>
      <c r="E246" s="101">
        <f>VLOOKUP($A244,データ!$A$4:$M$53,8)</f>
        <v>0</v>
      </c>
      <c r="F246" s="112">
        <f>VLOOKUP($A244,データ!$A$4:$M$53,9)</f>
        <v>0</v>
      </c>
      <c r="G246" s="92" t="str">
        <f>IF(N246="","",RANK(N246,N244:N248,1))</f>
        <v/>
      </c>
      <c r="H246" s="92"/>
      <c r="I246" s="102"/>
      <c r="J246" s="102"/>
      <c r="K246" s="92">
        <v>1</v>
      </c>
      <c r="L246" s="102">
        <v>54</v>
      </c>
      <c r="M246" s="102">
        <v>69</v>
      </c>
      <c r="N246" s="103" t="str">
        <f t="shared" si="5"/>
        <v/>
      </c>
      <c r="O246" s="138"/>
    </row>
    <row r="247" spans="1:15">
      <c r="A247" s="187"/>
      <c r="B247" s="176"/>
      <c r="C247" s="179"/>
      <c r="D247" s="92">
        <v>4</v>
      </c>
      <c r="E247" s="101">
        <f>VLOOKUP($A244,データ!$A$4:$M$53,10)</f>
        <v>0</v>
      </c>
      <c r="F247" s="112">
        <f>VLOOKUP($A244,データ!$A$4:$M$53,11)</f>
        <v>0</v>
      </c>
      <c r="G247" s="92" t="str">
        <f>IF(N247="","",RANK(N247,N244:N248,1))</f>
        <v/>
      </c>
      <c r="H247" s="92"/>
      <c r="I247" s="102"/>
      <c r="J247" s="102"/>
      <c r="K247" s="92">
        <v>1</v>
      </c>
      <c r="L247" s="102">
        <v>56</v>
      </c>
      <c r="M247" s="102">
        <v>84</v>
      </c>
      <c r="N247" s="103" t="str">
        <f t="shared" si="5"/>
        <v/>
      </c>
      <c r="O247" s="138"/>
    </row>
    <row r="248" spans="1:15">
      <c r="A248" s="187"/>
      <c r="B248" s="176"/>
      <c r="C248" s="179"/>
      <c r="D248" s="92">
        <v>5</v>
      </c>
      <c r="E248" s="101">
        <f>VLOOKUP($A244,データ!$A$4:$M$53,12)</f>
        <v>0</v>
      </c>
      <c r="F248" s="112">
        <f>VLOOKUP($A244,データ!$A$4:$M$53,13)</f>
        <v>0</v>
      </c>
      <c r="G248" s="92" t="str">
        <f>IF(N248="","",RANK(N248,N244:N248,1))</f>
        <v/>
      </c>
      <c r="H248" s="92"/>
      <c r="I248" s="102"/>
      <c r="J248" s="102"/>
      <c r="K248" s="92">
        <v>2</v>
      </c>
      <c r="L248" s="102">
        <v>18</v>
      </c>
      <c r="M248" s="102">
        <v>29</v>
      </c>
      <c r="N248" s="103" t="str">
        <f t="shared" si="5"/>
        <v/>
      </c>
      <c r="O248" s="138"/>
    </row>
    <row r="249" spans="1:15">
      <c r="A249" s="187">
        <v>50</v>
      </c>
      <c r="B249" s="176">
        <f>VLOOKUP($A249,データ!$A$4:$M$53,2)</f>
        <v>0</v>
      </c>
      <c r="C249" s="179">
        <f>VLOOKUP($A249,データ!$A$4:$M$53,3)</f>
        <v>0</v>
      </c>
      <c r="D249" s="92">
        <v>1</v>
      </c>
      <c r="E249" s="101">
        <f>VLOOKUP($A249,データ!$A$4:$M$53,4)</f>
        <v>0</v>
      </c>
      <c r="F249" s="112">
        <f>VLOOKUP($A249,データ!$A$4:$M$53,5)</f>
        <v>0</v>
      </c>
      <c r="G249" s="92" t="str">
        <f>IF(N249="","",RANK(N249,N249:N253,1))</f>
        <v/>
      </c>
      <c r="H249" s="92"/>
      <c r="I249" s="102"/>
      <c r="J249" s="102"/>
      <c r="K249" s="92"/>
      <c r="L249" s="102"/>
      <c r="M249" s="102"/>
      <c r="N249" s="103" t="str">
        <f t="shared" si="5"/>
        <v/>
      </c>
      <c r="O249" s="138"/>
    </row>
    <row r="250" spans="1:15">
      <c r="A250" s="187"/>
      <c r="B250" s="176"/>
      <c r="C250" s="179"/>
      <c r="D250" s="92">
        <v>2</v>
      </c>
      <c r="E250" s="101">
        <f>VLOOKUP($A249,データ!$A$4:$M$53,6)</f>
        <v>0</v>
      </c>
      <c r="F250" s="112">
        <f>VLOOKUP($A249,データ!$A$4:$M$53,7)</f>
        <v>0</v>
      </c>
      <c r="G250" s="92" t="str">
        <f>IF(N250="","",RANK(N250,N249:N253,1))</f>
        <v/>
      </c>
      <c r="H250" s="92"/>
      <c r="I250" s="102"/>
      <c r="J250" s="102"/>
      <c r="K250" s="92"/>
      <c r="L250" s="102"/>
      <c r="M250" s="102"/>
      <c r="N250" s="103" t="str">
        <f t="shared" si="5"/>
        <v/>
      </c>
      <c r="O250" s="138"/>
    </row>
    <row r="251" spans="1:15">
      <c r="A251" s="187"/>
      <c r="B251" s="176"/>
      <c r="C251" s="179"/>
      <c r="D251" s="92">
        <v>3</v>
      </c>
      <c r="E251" s="101">
        <f>VLOOKUP($A249,データ!$A$4:$M$53,8)</f>
        <v>0</v>
      </c>
      <c r="F251" s="112">
        <f>VLOOKUP($A249,データ!$A$4:$M$53,9)</f>
        <v>0</v>
      </c>
      <c r="G251" s="92" t="str">
        <f>IF(N251="","",RANK(N251,N249:N253,1))</f>
        <v/>
      </c>
      <c r="H251" s="92"/>
      <c r="I251" s="102"/>
      <c r="J251" s="102"/>
      <c r="K251" s="92">
        <v>1</v>
      </c>
      <c r="L251" s="102">
        <v>41</v>
      </c>
      <c r="M251" s="102">
        <v>67</v>
      </c>
      <c r="N251" s="103" t="str">
        <f t="shared" si="5"/>
        <v/>
      </c>
      <c r="O251" s="138"/>
    </row>
    <row r="252" spans="1:15">
      <c r="A252" s="187"/>
      <c r="B252" s="176"/>
      <c r="C252" s="179"/>
      <c r="D252" s="92">
        <v>4</v>
      </c>
      <c r="E252" s="101">
        <f>VLOOKUP($A249,データ!$A$4:$M$53,10)</f>
        <v>0</v>
      </c>
      <c r="F252" s="112">
        <f>VLOOKUP($A249,データ!$A$4:$M$53,11)</f>
        <v>0</v>
      </c>
      <c r="G252" s="92" t="str">
        <f>IF(N252="","",RANK(N252,N249:N253,1))</f>
        <v/>
      </c>
      <c r="H252" s="92"/>
      <c r="I252" s="102"/>
      <c r="J252" s="102"/>
      <c r="K252" s="92">
        <v>1</v>
      </c>
      <c r="L252" s="102">
        <v>42</v>
      </c>
      <c r="M252" s="102">
        <v>7</v>
      </c>
      <c r="N252" s="103" t="str">
        <f t="shared" si="5"/>
        <v/>
      </c>
      <c r="O252" s="138"/>
    </row>
    <row r="253" spans="1:15">
      <c r="A253" s="187"/>
      <c r="B253" s="176"/>
      <c r="C253" s="179"/>
      <c r="D253" s="92">
        <v>5</v>
      </c>
      <c r="E253" s="101">
        <f>VLOOKUP($A249,データ!$A$4:$M$53,12)</f>
        <v>0</v>
      </c>
      <c r="F253" s="112">
        <f>VLOOKUP($A249,データ!$A$4:$M$53,13)</f>
        <v>0</v>
      </c>
      <c r="G253" s="92" t="str">
        <f>IF(N253="","",RANK(N253,N249:N253,1))</f>
        <v/>
      </c>
      <c r="H253" s="92"/>
      <c r="I253" s="102"/>
      <c r="J253" s="102"/>
      <c r="K253" s="92">
        <v>1</v>
      </c>
      <c r="L253" s="102">
        <v>42</v>
      </c>
      <c r="M253" s="102">
        <v>35</v>
      </c>
      <c r="N253" s="103" t="str">
        <f t="shared" si="5"/>
        <v/>
      </c>
      <c r="O253" s="138"/>
    </row>
  </sheetData>
  <mergeCells count="152">
    <mergeCell ref="A1:O1"/>
    <mergeCell ref="H3:J3"/>
    <mergeCell ref="A4:A8"/>
    <mergeCell ref="B4:B8"/>
    <mergeCell ref="C4:C8"/>
    <mergeCell ref="A9:A13"/>
    <mergeCell ref="B9:B13"/>
    <mergeCell ref="C9:C13"/>
    <mergeCell ref="A14:A18"/>
    <mergeCell ref="B14:B18"/>
    <mergeCell ref="C14:C18"/>
    <mergeCell ref="A19:A23"/>
    <mergeCell ref="B19:B23"/>
    <mergeCell ref="C19:C23"/>
    <mergeCell ref="A24:A28"/>
    <mergeCell ref="B24:B28"/>
    <mergeCell ref="C24:C28"/>
    <mergeCell ref="A29:A33"/>
    <mergeCell ref="B29:B33"/>
    <mergeCell ref="C29:C33"/>
    <mergeCell ref="A34:A38"/>
    <mergeCell ref="B34:B38"/>
    <mergeCell ref="C34:C38"/>
    <mergeCell ref="A39:A43"/>
    <mergeCell ref="B39:B43"/>
    <mergeCell ref="C39:C43"/>
    <mergeCell ref="A44:A48"/>
    <mergeCell ref="B44:B48"/>
    <mergeCell ref="C44:C48"/>
    <mergeCell ref="A49:A53"/>
    <mergeCell ref="B49:B53"/>
    <mergeCell ref="C49:C53"/>
    <mergeCell ref="A54:A58"/>
    <mergeCell ref="B54:B58"/>
    <mergeCell ref="C54:C58"/>
    <mergeCell ref="A59:A63"/>
    <mergeCell ref="B59:B63"/>
    <mergeCell ref="C59:C63"/>
    <mergeCell ref="A64:A68"/>
    <mergeCell ref="B64:B68"/>
    <mergeCell ref="C64:C68"/>
    <mergeCell ref="A69:A73"/>
    <mergeCell ref="B69:B73"/>
    <mergeCell ref="C69:C73"/>
    <mergeCell ref="A74:A78"/>
    <mergeCell ref="B74:B78"/>
    <mergeCell ref="C74:C78"/>
    <mergeCell ref="A79:A83"/>
    <mergeCell ref="B79:B83"/>
    <mergeCell ref="C79:C83"/>
    <mergeCell ref="A84:A88"/>
    <mergeCell ref="B84:B88"/>
    <mergeCell ref="C84:C88"/>
    <mergeCell ref="A89:A93"/>
    <mergeCell ref="B89:B93"/>
    <mergeCell ref="C89:C93"/>
    <mergeCell ref="A94:A98"/>
    <mergeCell ref="B94:B98"/>
    <mergeCell ref="C94:C98"/>
    <mergeCell ref="A99:A103"/>
    <mergeCell ref="B99:B103"/>
    <mergeCell ref="C99:C103"/>
    <mergeCell ref="A104:A108"/>
    <mergeCell ref="B104:B108"/>
    <mergeCell ref="C104:C108"/>
    <mergeCell ref="A109:A113"/>
    <mergeCell ref="B109:B113"/>
    <mergeCell ref="C109:C113"/>
    <mergeCell ref="A114:A118"/>
    <mergeCell ref="B114:B118"/>
    <mergeCell ref="C114:C118"/>
    <mergeCell ref="A119:A123"/>
    <mergeCell ref="B119:B123"/>
    <mergeCell ref="C119:C123"/>
    <mergeCell ref="A124:A128"/>
    <mergeCell ref="B124:B128"/>
    <mergeCell ref="C124:C128"/>
    <mergeCell ref="A129:A133"/>
    <mergeCell ref="B129:B133"/>
    <mergeCell ref="C129:C133"/>
    <mergeCell ref="A134:A138"/>
    <mergeCell ref="B134:B138"/>
    <mergeCell ref="C134:C138"/>
    <mergeCell ref="A139:A143"/>
    <mergeCell ref="B139:B143"/>
    <mergeCell ref="C139:C143"/>
    <mergeCell ref="A144:A148"/>
    <mergeCell ref="B144:B148"/>
    <mergeCell ref="C144:C148"/>
    <mergeCell ref="A149:A153"/>
    <mergeCell ref="B149:B153"/>
    <mergeCell ref="C149:C153"/>
    <mergeCell ref="A154:A158"/>
    <mergeCell ref="B154:B158"/>
    <mergeCell ref="C154:C158"/>
    <mergeCell ref="A159:A163"/>
    <mergeCell ref="B159:B163"/>
    <mergeCell ref="C159:C163"/>
    <mergeCell ref="A164:A168"/>
    <mergeCell ref="B164:B168"/>
    <mergeCell ref="C164:C168"/>
    <mergeCell ref="A169:A173"/>
    <mergeCell ref="B169:B173"/>
    <mergeCell ref="C169:C173"/>
    <mergeCell ref="A174:A178"/>
    <mergeCell ref="B174:B178"/>
    <mergeCell ref="C174:C178"/>
    <mergeCell ref="A179:A183"/>
    <mergeCell ref="B179:B183"/>
    <mergeCell ref="C179:C183"/>
    <mergeCell ref="A184:A188"/>
    <mergeCell ref="B184:B188"/>
    <mergeCell ref="C184:C188"/>
    <mergeCell ref="A189:A193"/>
    <mergeCell ref="B189:B193"/>
    <mergeCell ref="C189:C193"/>
    <mergeCell ref="A194:A198"/>
    <mergeCell ref="B194:B198"/>
    <mergeCell ref="C194:C198"/>
    <mergeCell ref="A199:A203"/>
    <mergeCell ref="B199:B203"/>
    <mergeCell ref="C199:C203"/>
    <mergeCell ref="A204:A208"/>
    <mergeCell ref="B204:B208"/>
    <mergeCell ref="C204:C208"/>
    <mergeCell ref="A209:A213"/>
    <mergeCell ref="B209:B213"/>
    <mergeCell ref="C209:C213"/>
    <mergeCell ref="A214:A218"/>
    <mergeCell ref="B214:B218"/>
    <mergeCell ref="C214:C218"/>
    <mergeCell ref="A219:A223"/>
    <mergeCell ref="B219:B223"/>
    <mergeCell ref="C219:C223"/>
    <mergeCell ref="A224:A228"/>
    <mergeCell ref="B224:B228"/>
    <mergeCell ref="C224:C228"/>
    <mergeCell ref="A229:A233"/>
    <mergeCell ref="B229:B233"/>
    <mergeCell ref="C229:C233"/>
    <mergeCell ref="A234:A238"/>
    <mergeCell ref="B234:B238"/>
    <mergeCell ref="C234:C238"/>
    <mergeCell ref="A239:A243"/>
    <mergeCell ref="B239:B243"/>
    <mergeCell ref="C239:C243"/>
    <mergeCell ref="A244:A248"/>
    <mergeCell ref="B244:B248"/>
    <mergeCell ref="C244:C248"/>
    <mergeCell ref="A249:A253"/>
    <mergeCell ref="B249:B253"/>
    <mergeCell ref="C249:C253"/>
  </mergeCells>
  <phoneticPr fontId="12"/>
  <pageMargins left="0.72986111111111118" right="0.39027777777777778" top="0.98402777777777783" bottom="0.59027777777777779" header="0" footer="0"/>
  <pageSetup paperSize="9" scale="76" firstPageNumber="0" fitToHeight="0" orientation="portrait" horizontalDpi="300" verticalDpi="300" r:id="rId1"/>
  <headerFooter alignWithMargins="0"/>
  <rowBreaks count="4" manualBreakCount="4">
    <brk id="63" max="14" man="1"/>
    <brk id="103" max="16383" man="1"/>
    <brk id="153" max="16383" man="1"/>
    <brk id="2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I15"/>
  <sheetViews>
    <sheetView showZeros="0" zoomScale="70" zoomScaleNormal="70" workbookViewId="0">
      <selection activeCell="A39" sqref="A39:A40"/>
    </sheetView>
  </sheetViews>
  <sheetFormatPr defaultColWidth="11.625" defaultRowHeight="13.5"/>
  <cols>
    <col min="1" max="1" width="14.375" style="6" customWidth="1"/>
    <col min="2" max="2" width="16.25" style="6" customWidth="1"/>
    <col min="3" max="3" width="11.625" style="6" customWidth="1"/>
    <col min="4" max="4" width="15.875" style="6" customWidth="1"/>
    <col min="5" max="5" width="10.625" style="6" customWidth="1"/>
    <col min="6" max="6" width="6.875" style="6" customWidth="1"/>
    <col min="7" max="7" width="17.125" style="6" customWidth="1"/>
    <col min="8" max="8" width="15.875" style="6" customWidth="1"/>
    <col min="9" max="9" width="18.125" style="6" customWidth="1"/>
    <col min="10" max="16384" width="11.625" style="6"/>
  </cols>
  <sheetData>
    <row r="1" spans="1:9" ht="18.75">
      <c r="A1" s="195" t="str">
        <f>データ!A1</f>
        <v>平成３０年度　第３４回鳥取市民レガッタ競漕成績</v>
      </c>
      <c r="B1" s="195"/>
      <c r="C1" s="195"/>
      <c r="D1" s="195"/>
      <c r="E1" s="195"/>
      <c r="F1" s="195"/>
      <c r="G1" s="195"/>
      <c r="H1" s="195"/>
      <c r="I1" s="195"/>
    </row>
    <row r="2" spans="1:9" ht="32.1" customHeight="1"/>
    <row r="3" spans="1:9" s="26" customFormat="1" ht="18.75">
      <c r="A3" s="90" t="s">
        <v>34</v>
      </c>
      <c r="B3" s="91" t="s">
        <v>6</v>
      </c>
      <c r="C3" s="191" t="s">
        <v>7</v>
      </c>
      <c r="D3" s="191"/>
      <c r="G3" s="73" t="s">
        <v>35</v>
      </c>
      <c r="H3" s="74" t="s">
        <v>36</v>
      </c>
      <c r="I3" s="75" t="s">
        <v>37</v>
      </c>
    </row>
    <row r="4" spans="1:9" s="26" customFormat="1" ht="48.6" customHeight="1" thickBot="1">
      <c r="A4" s="70">
        <v>21</v>
      </c>
      <c r="B4" s="71">
        <f>VLOOKUP($A$4,データ!$A$4:$M$53,2)</f>
        <v>0.59027777777777801</v>
      </c>
      <c r="C4" s="192" t="str">
        <f>VLOOKUP($A4,データ!$A$4:$M$53,3)</f>
        <v>男子１部決勝</v>
      </c>
      <c r="D4" s="193"/>
      <c r="G4" s="27"/>
      <c r="H4" s="28"/>
      <c r="I4" s="29"/>
    </row>
    <row r="5" spans="1:9" s="26" customFormat="1" ht="19.5" thickBot="1"/>
    <row r="6" spans="1:9" s="26" customFormat="1" ht="29.85" customHeight="1">
      <c r="A6" s="87" t="s">
        <v>38</v>
      </c>
      <c r="B6" s="194" t="s">
        <v>23</v>
      </c>
      <c r="C6" s="194"/>
      <c r="D6" s="194"/>
      <c r="E6" s="88" t="s">
        <v>8</v>
      </c>
      <c r="F6" s="88" t="s">
        <v>24</v>
      </c>
      <c r="G6" s="194" t="s">
        <v>25</v>
      </c>
      <c r="H6" s="194"/>
      <c r="I6" s="89" t="s">
        <v>18</v>
      </c>
    </row>
    <row r="7" spans="1:9" s="26" customFormat="1" ht="29.85" customHeight="1">
      <c r="A7" s="84">
        <v>1</v>
      </c>
      <c r="B7" s="198" t="str">
        <f>VLOOKUP($A$4,データ!$A$4:$M$53,5)</f>
        <v>水土里ネット・ぷかぷか丸</v>
      </c>
      <c r="C7" s="198"/>
      <c r="D7" s="198"/>
      <c r="E7" s="85">
        <f>VLOOKUP($A$4,データ!$A$4:$M$53,4)</f>
        <v>0</v>
      </c>
      <c r="F7" s="85"/>
      <c r="G7" s="189" t="s">
        <v>39</v>
      </c>
      <c r="H7" s="189"/>
      <c r="I7" s="86"/>
    </row>
    <row r="8" spans="1:9" s="26" customFormat="1" ht="29.85" customHeight="1">
      <c r="A8" s="30">
        <v>2</v>
      </c>
      <c r="B8" s="190" t="str">
        <f>VLOOKUP($A$4,データ!$A$4:$M$53,7)</f>
        <v>サンマート</v>
      </c>
      <c r="C8" s="190"/>
      <c r="D8" s="190"/>
      <c r="E8" s="31">
        <f>VLOOKUP($A$4,データ!$A$4:$M$53,6)</f>
        <v>0</v>
      </c>
      <c r="F8" s="31"/>
      <c r="G8" s="189" t="s">
        <v>39</v>
      </c>
      <c r="H8" s="189"/>
      <c r="I8" s="32"/>
    </row>
    <row r="9" spans="1:9" s="26" customFormat="1" ht="29.85" customHeight="1">
      <c r="A9" s="30">
        <v>3</v>
      </c>
      <c r="B9" s="190" t="str">
        <f>VLOOKUP($A$4,データ!$A$4:$M$53,9)</f>
        <v>RUNRUN RENREN</v>
      </c>
      <c r="C9" s="190"/>
      <c r="D9" s="190"/>
      <c r="E9" s="31">
        <f>VLOOKUP($A$4,データ!$A$4:$M$53,8)</f>
        <v>0</v>
      </c>
      <c r="F9" s="31"/>
      <c r="G9" s="189" t="s">
        <v>39</v>
      </c>
      <c r="H9" s="189"/>
      <c r="I9" s="32"/>
    </row>
    <row r="10" spans="1:9" s="26" customFormat="1" ht="29.85" customHeight="1">
      <c r="A10" s="30">
        <v>4</v>
      </c>
      <c r="B10" s="190" t="str">
        <f>VLOOKUP($A$4,データ!$A$4:$M$53,11)</f>
        <v>水土里ネット・すいすい丸</v>
      </c>
      <c r="C10" s="190"/>
      <c r="D10" s="190"/>
      <c r="E10" s="31">
        <f>VLOOKUP($A$4,データ!$A$4:$M$53,10)</f>
        <v>0</v>
      </c>
      <c r="F10" s="31"/>
      <c r="G10" s="189" t="s">
        <v>40</v>
      </c>
      <c r="H10" s="189"/>
      <c r="I10" s="32"/>
    </row>
    <row r="11" spans="1:9" s="26" customFormat="1" ht="29.85" customHeight="1">
      <c r="A11" s="30">
        <v>5</v>
      </c>
      <c r="B11" s="190">
        <f>VLOOKUP($A$4,データ!$A$4:$M$53,13)</f>
        <v>0</v>
      </c>
      <c r="C11" s="190"/>
      <c r="D11" s="190"/>
      <c r="E11" s="31">
        <f>VLOOKUP($A$4,データ!$A$4:$M$53,12)</f>
        <v>0</v>
      </c>
      <c r="F11" s="31"/>
      <c r="G11" s="189" t="s">
        <v>41</v>
      </c>
      <c r="H11" s="189"/>
      <c r="I11" s="32"/>
    </row>
    <row r="12" spans="1:9" s="26" customFormat="1" ht="106.7" customHeight="1" thickBot="1">
      <c r="A12" s="196"/>
      <c r="B12" s="196"/>
      <c r="C12" s="196"/>
      <c r="D12" s="196"/>
      <c r="E12" s="196"/>
      <c r="F12" s="196"/>
      <c r="G12" s="197" t="s">
        <v>42</v>
      </c>
      <c r="H12" s="197"/>
      <c r="I12" s="197"/>
    </row>
    <row r="13" spans="1:9" ht="40.5" customHeight="1" thickBot="1">
      <c r="A13" s="82" t="s">
        <v>278</v>
      </c>
      <c r="B13" s="79"/>
      <c r="C13" s="82" t="s">
        <v>280</v>
      </c>
      <c r="D13" s="77"/>
      <c r="E13" s="83" t="s">
        <v>281</v>
      </c>
      <c r="F13" s="78"/>
      <c r="G13" s="83" t="s">
        <v>279</v>
      </c>
      <c r="H13" s="80"/>
      <c r="I13" s="76"/>
    </row>
    <row r="15" spans="1:9" ht="17.25">
      <c r="G15" s="81" t="s">
        <v>277</v>
      </c>
    </row>
  </sheetData>
  <mergeCells count="17">
    <mergeCell ref="A1:I1"/>
    <mergeCell ref="B11:D11"/>
    <mergeCell ref="G11:H11"/>
    <mergeCell ref="A12:F12"/>
    <mergeCell ref="G12:I12"/>
    <mergeCell ref="B9:D9"/>
    <mergeCell ref="G9:H9"/>
    <mergeCell ref="B10:D10"/>
    <mergeCell ref="G10:H10"/>
    <mergeCell ref="B7:D7"/>
    <mergeCell ref="G7:H7"/>
    <mergeCell ref="B8:D8"/>
    <mergeCell ref="G8:H8"/>
    <mergeCell ref="C3:D3"/>
    <mergeCell ref="C4:D4"/>
    <mergeCell ref="B6:D6"/>
    <mergeCell ref="G6:H6"/>
  </mergeCells>
  <phoneticPr fontId="12"/>
  <printOptions horizontalCentered="1"/>
  <pageMargins left="0.78749999999999998" right="0.78749999999999998" top="0.78749999999999998" bottom="0.78749999999999998" header="0" footer="0"/>
  <pageSetup paperSize="9" scale="103" fitToHeight="0" orientation="landscape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Spinner 7">
              <controlPr defaultSize="0" autoPict="0">
                <anchor moveWithCells="1" sizeWithCells="1">
                  <from>
                    <xdr:col>9</xdr:col>
                    <xdr:colOff>247650</xdr:colOff>
                    <xdr:row>3</xdr:row>
                    <xdr:rowOff>571500</xdr:rowOff>
                  </from>
                  <to>
                    <xdr:col>9</xdr:col>
                    <xdr:colOff>581025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Button 8">
              <controlPr defaultSize="0" print="0" autoFill="0" autoPict="0" macro="[1]!印刷_2">
                <anchor moveWithCells="1" sizeWithCells="1">
                  <from>
                    <xdr:col>9</xdr:col>
                    <xdr:colOff>200025</xdr:colOff>
                    <xdr:row>6</xdr:row>
                    <xdr:rowOff>9525</xdr:rowOff>
                  </from>
                  <to>
                    <xdr:col>9</xdr:col>
                    <xdr:colOff>742950</xdr:colOff>
                    <xdr:row>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H21"/>
  <sheetViews>
    <sheetView showZeros="0" zoomScale="75" zoomScaleNormal="55" zoomScaleSheetLayoutView="55" workbookViewId="0">
      <selection activeCell="C4" sqref="C4"/>
    </sheetView>
  </sheetViews>
  <sheetFormatPr defaultRowHeight="13.5"/>
  <cols>
    <col min="1" max="8" width="10.625" style="6" customWidth="1"/>
    <col min="9" max="16384" width="9" style="6"/>
  </cols>
  <sheetData>
    <row r="1" spans="1:8" ht="24">
      <c r="A1" s="68" t="str">
        <f>データ!A1</f>
        <v>平成３０年度　第３４回鳥取市民レガッタ競漕成績</v>
      </c>
      <c r="B1" s="22"/>
      <c r="C1" s="22"/>
      <c r="D1" s="22"/>
      <c r="E1" s="22"/>
      <c r="F1" s="22"/>
      <c r="G1" s="22"/>
      <c r="H1" s="22"/>
    </row>
    <row r="2" spans="1:8">
      <c r="A2" s="23"/>
      <c r="B2" s="23"/>
      <c r="C2" s="23"/>
      <c r="D2" s="23"/>
      <c r="E2" s="23"/>
      <c r="F2" s="23"/>
      <c r="G2" s="23"/>
      <c r="H2" s="23"/>
    </row>
    <row r="3" spans="1:8" ht="26.25" customHeight="1">
      <c r="A3" s="199">
        <f>VLOOKUP($C$4,データ!$A$4:$M$53,2)</f>
        <v>0.42708333333333331</v>
      </c>
      <c r="B3" s="199"/>
      <c r="C3" s="64" t="s">
        <v>28</v>
      </c>
      <c r="D3" s="200" t="str">
        <f>VLOOKUP($C4,データ!$A$4:$M$53,3)</f>
        <v>男子１部予選Ａ</v>
      </c>
      <c r="E3" s="201">
        <f>VLOOKUP($C$4,データ!$A$4:$M$53,4)</f>
        <v>0</v>
      </c>
      <c r="F3" s="201">
        <f>VLOOKUP($C$4,データ!$A$4:$M$53,4)</f>
        <v>0</v>
      </c>
      <c r="G3" s="201">
        <f>VLOOKUP($C$4,データ!$A$4:$M$53,4)</f>
        <v>0</v>
      </c>
      <c r="H3" s="202">
        <f>VLOOKUP($C$4,データ!$A$4:$M$53,4)</f>
        <v>0</v>
      </c>
    </row>
    <row r="4" spans="1:8" ht="60.75" customHeight="1">
      <c r="A4" s="206" t="s">
        <v>29</v>
      </c>
      <c r="B4" s="206"/>
      <c r="C4" s="63">
        <v>1</v>
      </c>
      <c r="D4" s="203">
        <f>VLOOKUP($C$4,データ!$A$4:$M$53,4)</f>
        <v>0</v>
      </c>
      <c r="E4" s="204">
        <f>VLOOKUP($C$4,データ!$A$4:$M$53,4)</f>
        <v>0</v>
      </c>
      <c r="F4" s="204">
        <f>VLOOKUP($C$4,データ!$A$4:$M$53,4)</f>
        <v>0</v>
      </c>
      <c r="G4" s="204">
        <f>VLOOKUP($C$4,データ!$A$4:$M$53,4)</f>
        <v>0</v>
      </c>
      <c r="H4" s="205">
        <f>VLOOKUP($C$4,データ!$A$4:$M$53,4)</f>
        <v>0</v>
      </c>
    </row>
    <row r="5" spans="1:8" ht="31.5" customHeight="1">
      <c r="A5" s="64"/>
      <c r="B5" s="64"/>
      <c r="C5" s="64">
        <v>6</v>
      </c>
      <c r="D5" s="64">
        <v>5</v>
      </c>
      <c r="E5" s="64">
        <v>4</v>
      </c>
      <c r="F5" s="64">
        <v>3</v>
      </c>
      <c r="G5" s="64">
        <v>2</v>
      </c>
      <c r="H5" s="64">
        <v>1</v>
      </c>
    </row>
    <row r="6" spans="1:8" s="24" customFormat="1" ht="27.6" customHeight="1">
      <c r="A6" s="65"/>
      <c r="B6" s="65"/>
      <c r="C6" s="65"/>
      <c r="D6" s="65">
        <f>VLOOKUP($C$4,データ!$A$4:$M$53,12)</f>
        <v>0</v>
      </c>
      <c r="E6" s="65">
        <f>VLOOKUP($C$4,データ!$A$4:$M$53,10)</f>
        <v>0</v>
      </c>
      <c r="F6" s="65">
        <f>VLOOKUP($C$4,データ!$A$4:$M$53,8)</f>
        <v>0</v>
      </c>
      <c r="G6" s="65">
        <f>VLOOKUP($C$4,データ!$A$4:$M$53,6)</f>
        <v>0</v>
      </c>
      <c r="H6" s="65">
        <f>VLOOKUP($C$4,データ!$A$4:$M$53,4)</f>
        <v>0</v>
      </c>
    </row>
    <row r="7" spans="1:8" s="25" customFormat="1" ht="147" customHeight="1">
      <c r="A7" s="66"/>
      <c r="B7" s="66"/>
      <c r="C7" s="114"/>
      <c r="D7" s="67">
        <f>VLOOKUP($C$4,データ!$A$4:$M$53,13)</f>
        <v>0</v>
      </c>
      <c r="E7" s="67" t="str">
        <f>VLOOKUP($C$4,データ!$A$4:$M$53,11)</f>
        <v>おはん・ちょーえもん</v>
      </c>
      <c r="F7" s="67" t="str">
        <f>VLOOKUP($C$4,データ!$A$4:$M$53,9)</f>
        <v>昴（すばる）</v>
      </c>
      <c r="G7" s="67" t="str">
        <f>VLOOKUP($C$4,データ!$A$4:$M$53,7)</f>
        <v>JDIにんにく</v>
      </c>
      <c r="H7" s="67" t="str">
        <f>VLOOKUP($C$4,データ!$A$4:$M$53,5)</f>
        <v>水土里ネット・ぷかぷか丸</v>
      </c>
    </row>
    <row r="8" spans="1:8">
      <c r="H8" s="6" t="s">
        <v>30</v>
      </c>
    </row>
    <row r="14" spans="1:8" ht="24">
      <c r="A14" s="68" t="str">
        <f>A1</f>
        <v>平成３０年度　第３４回鳥取市民レガッタ競漕成績</v>
      </c>
      <c r="B14" s="22"/>
      <c r="C14" s="22"/>
      <c r="D14" s="22"/>
      <c r="E14" s="22"/>
      <c r="F14" s="22"/>
      <c r="G14" s="22"/>
      <c r="H14" s="22"/>
    </row>
    <row r="15" spans="1:8">
      <c r="A15" s="23"/>
      <c r="B15" s="23"/>
      <c r="C15" s="23"/>
      <c r="D15" s="23"/>
      <c r="E15" s="23"/>
      <c r="F15" s="23"/>
      <c r="G15" s="23"/>
      <c r="H15" s="23"/>
    </row>
    <row r="16" spans="1:8" ht="27.75" customHeight="1">
      <c r="A16" s="199">
        <f>VLOOKUP($C$4,データ!$A$4:$M$53,2)</f>
        <v>0.42708333333333331</v>
      </c>
      <c r="B16" s="199"/>
      <c r="C16" s="64" t="s">
        <v>31</v>
      </c>
      <c r="D16" s="200" t="str">
        <f>VLOOKUP($C$4,データ!$A$4:$M$53,3)</f>
        <v>男子１部予選Ａ</v>
      </c>
      <c r="E16" s="201">
        <f>VLOOKUP($C$4,データ!$A$4:$M$53,4)</f>
        <v>0</v>
      </c>
      <c r="F16" s="201">
        <f>VLOOKUP($C$4,データ!$A$4:$M$53,4)</f>
        <v>0</v>
      </c>
      <c r="G16" s="201">
        <f>VLOOKUP($C$4,データ!$A$4:$M$53,4)</f>
        <v>0</v>
      </c>
      <c r="H16" s="202">
        <f>VLOOKUP($C$4,データ!$A$4:$M$53,4)</f>
        <v>0</v>
      </c>
    </row>
    <row r="17" spans="1:8" ht="62.25" customHeight="1">
      <c r="A17" s="206" t="s">
        <v>32</v>
      </c>
      <c r="B17" s="206"/>
      <c r="C17" s="63">
        <f>C4</f>
        <v>1</v>
      </c>
      <c r="D17" s="203">
        <f>VLOOKUP($C$4,データ!$A$4:$M$53,4)</f>
        <v>0</v>
      </c>
      <c r="E17" s="204">
        <f>VLOOKUP($C$4,データ!$A$4:$M$53,4)</f>
        <v>0</v>
      </c>
      <c r="F17" s="204">
        <f>VLOOKUP($C$4,データ!$A$4:$M$53,4)</f>
        <v>0</v>
      </c>
      <c r="G17" s="204">
        <f>VLOOKUP($C$4,データ!$A$4:$M$53,4)</f>
        <v>0</v>
      </c>
      <c r="H17" s="205">
        <f>VLOOKUP($C$4,データ!$A$4:$M$53,4)</f>
        <v>0</v>
      </c>
    </row>
    <row r="18" spans="1:8" ht="28.5" customHeight="1">
      <c r="A18" s="64"/>
      <c r="B18" s="64"/>
      <c r="C18" s="64">
        <v>6</v>
      </c>
      <c r="D18" s="64">
        <v>5</v>
      </c>
      <c r="E18" s="64">
        <v>4</v>
      </c>
      <c r="F18" s="64">
        <v>3</v>
      </c>
      <c r="G18" s="64">
        <v>2</v>
      </c>
      <c r="H18" s="64">
        <v>1</v>
      </c>
    </row>
    <row r="19" spans="1:8" ht="24.6" customHeight="1">
      <c r="A19" s="65"/>
      <c r="B19" s="65"/>
      <c r="C19" s="65"/>
      <c r="D19" s="65">
        <f>VLOOKUP($C$4,データ!$A$4:$M$53,12)</f>
        <v>0</v>
      </c>
      <c r="E19" s="65">
        <f>VLOOKUP($C$4,データ!$A$4:$M$53,10)</f>
        <v>0</v>
      </c>
      <c r="F19" s="65">
        <f>VLOOKUP($C$4,データ!$A$4:$M$53,8)</f>
        <v>0</v>
      </c>
      <c r="G19" s="65">
        <f>VLOOKUP($C$4,データ!$A$4:$M$53,6)</f>
        <v>0</v>
      </c>
      <c r="H19" s="65">
        <f>VLOOKUP($C$4,データ!$A$4:$M$53,4)</f>
        <v>0</v>
      </c>
    </row>
    <row r="20" spans="1:8" ht="147" customHeight="1">
      <c r="A20" s="66"/>
      <c r="B20" s="66"/>
      <c r="C20" s="66"/>
      <c r="D20" s="67">
        <f>VLOOKUP($C$4,データ!$A$4:$M$53,13)</f>
        <v>0</v>
      </c>
      <c r="E20" s="67" t="str">
        <f>VLOOKUP($C$4,データ!$A$4:$M$53,11)</f>
        <v>おはん・ちょーえもん</v>
      </c>
      <c r="F20" s="67" t="str">
        <f>VLOOKUP($C$4,データ!$A$4:$M$53,9)</f>
        <v>昴（すばる）</v>
      </c>
      <c r="G20" s="67" t="str">
        <f>VLOOKUP($C$4,データ!$A$4:$M$53,7)</f>
        <v>JDIにんにく</v>
      </c>
      <c r="H20" s="67" t="str">
        <f>VLOOKUP($C$4,データ!$A$4:$M$53,5)</f>
        <v>水土里ネット・ぷかぷか丸</v>
      </c>
    </row>
    <row r="21" spans="1:8">
      <c r="H21" s="6" t="s">
        <v>33</v>
      </c>
    </row>
  </sheetData>
  <mergeCells count="6">
    <mergeCell ref="A3:B3"/>
    <mergeCell ref="D3:H4"/>
    <mergeCell ref="A4:B4"/>
    <mergeCell ref="A16:B16"/>
    <mergeCell ref="D16:H17"/>
    <mergeCell ref="A17:B17"/>
  </mergeCells>
  <phoneticPr fontId="12"/>
  <printOptions horizontalCentered="1" verticalCentered="1"/>
  <pageMargins left="0.78740157480314965" right="0.78740157480314965" top="0.78740157480314965" bottom="0.78740157480314965" header="0" footer="0"/>
  <pageSetup paperSize="9" firstPageNumber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9</xdr:col>
                    <xdr:colOff>171450</xdr:colOff>
                    <xdr:row>3</xdr:row>
                    <xdr:rowOff>142875</xdr:rowOff>
                  </from>
                  <to>
                    <xdr:col>9</xdr:col>
                    <xdr:colOff>504825</xdr:colOff>
                    <xdr:row>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1]!印刷_2">
                <anchor moveWithCells="1" sizeWithCells="1">
                  <from>
                    <xdr:col>9</xdr:col>
                    <xdr:colOff>19050</xdr:colOff>
                    <xdr:row>4</xdr:row>
                    <xdr:rowOff>209550</xdr:rowOff>
                  </from>
                  <to>
                    <xdr:col>9</xdr:col>
                    <xdr:colOff>561975</xdr:colOff>
                    <xdr:row>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76"/>
  <sheetViews>
    <sheetView showZeros="0" workbookViewId="0">
      <selection activeCell="B4" sqref="B4"/>
    </sheetView>
  </sheetViews>
  <sheetFormatPr defaultRowHeight="17.25"/>
  <cols>
    <col min="1" max="1" width="19.25" style="33" customWidth="1"/>
    <col min="2" max="2" width="20.625" style="33" customWidth="1"/>
    <col min="3" max="3" width="15" style="33" customWidth="1"/>
    <col min="4" max="4" width="20.625" style="33" customWidth="1"/>
    <col min="5" max="16384" width="9" style="33"/>
  </cols>
  <sheetData>
    <row r="1" spans="1:5" ht="18.75">
      <c r="A1" s="68" t="str">
        <f>データ!A1</f>
        <v>平成３０年度　第３４回鳥取市民レガッタ競漕成績</v>
      </c>
    </row>
    <row r="2" spans="1:5" ht="21">
      <c r="A2" s="34" t="s">
        <v>43</v>
      </c>
    </row>
    <row r="3" spans="1:5" ht="35.25" customHeight="1">
      <c r="A3" s="35" t="s">
        <v>44</v>
      </c>
      <c r="B3" s="72">
        <v>3</v>
      </c>
      <c r="C3" s="36" t="s">
        <v>45</v>
      </c>
      <c r="D3" s="37">
        <f>VLOOKUP($B$3,データ!$A$4:$M$53,2)</f>
        <v>0.44097222222222199</v>
      </c>
      <c r="E3" s="33">
        <v>1</v>
      </c>
    </row>
    <row r="4" spans="1:5" ht="35.25" customHeight="1">
      <c r="A4" s="38" t="s">
        <v>46</v>
      </c>
      <c r="B4" s="144" t="str">
        <f>VLOOKUP($B$3,データ!$A$4:$M$53,3)</f>
        <v>男子１部予選Ｃ</v>
      </c>
      <c r="C4" s="39"/>
      <c r="D4" s="40"/>
    </row>
    <row r="5" spans="1:5" ht="35.25" customHeight="1">
      <c r="A5" s="41" t="s">
        <v>47</v>
      </c>
      <c r="B5" s="207" t="str">
        <f>VLOOKUP($B$3,データ!$A$4:$M$53,5)</f>
        <v>RUNRUN RENREN</v>
      </c>
      <c r="C5" s="207">
        <f>VLOOKUP($B$3,記録用紙!$A$2:$O$20,4,1)</f>
        <v>0</v>
      </c>
      <c r="D5" s="42">
        <f>VLOOKUP($B$3,データ!$A$4:$M$53,4)</f>
        <v>0</v>
      </c>
    </row>
    <row r="6" spans="1:5" ht="35.25" customHeight="1">
      <c r="A6" s="208" t="s">
        <v>48</v>
      </c>
      <c r="B6" s="208"/>
      <c r="C6" s="208"/>
      <c r="D6" s="208"/>
    </row>
    <row r="7" spans="1:5" ht="35.25" customHeight="1">
      <c r="A7" s="38" t="s">
        <v>49</v>
      </c>
      <c r="B7" s="209" t="s">
        <v>50</v>
      </c>
      <c r="C7" s="209"/>
      <c r="D7" s="209"/>
    </row>
    <row r="8" spans="1:5" ht="35.25" customHeight="1">
      <c r="A8" s="38" t="s">
        <v>51</v>
      </c>
      <c r="B8" s="209" t="s">
        <v>52</v>
      </c>
      <c r="C8" s="209"/>
      <c r="D8" s="209"/>
    </row>
    <row r="9" spans="1:5" ht="35.25" customHeight="1">
      <c r="A9" s="38" t="s">
        <v>53</v>
      </c>
      <c r="B9" s="44" t="s">
        <v>54</v>
      </c>
      <c r="C9" s="44" t="s">
        <v>55</v>
      </c>
      <c r="D9" s="45" t="s">
        <v>56</v>
      </c>
    </row>
    <row r="10" spans="1:5" ht="35.25" customHeight="1">
      <c r="A10" s="38" t="s">
        <v>57</v>
      </c>
      <c r="B10" s="44" t="s">
        <v>58</v>
      </c>
      <c r="C10" s="46" t="s">
        <v>59</v>
      </c>
      <c r="D10" s="47" t="s">
        <v>60</v>
      </c>
    </row>
    <row r="11" spans="1:5" ht="35.25" customHeight="1">
      <c r="A11" s="48" t="s">
        <v>61</v>
      </c>
      <c r="B11" s="49" t="s">
        <v>62</v>
      </c>
      <c r="C11" s="50" t="s">
        <v>63</v>
      </c>
      <c r="D11" s="51"/>
    </row>
    <row r="14" spans="1:5" ht="18.75">
      <c r="A14" s="68" t="str">
        <f>A1</f>
        <v>平成３０年度　第３４回鳥取市民レガッタ競漕成績</v>
      </c>
    </row>
    <row r="15" spans="1:5" ht="21">
      <c r="A15" s="34" t="s">
        <v>64</v>
      </c>
    </row>
    <row r="16" spans="1:5" ht="35.25" customHeight="1">
      <c r="A16" s="35" t="s">
        <v>65</v>
      </c>
      <c r="B16" s="36">
        <f>$B$3</f>
        <v>3</v>
      </c>
      <c r="C16" s="36" t="s">
        <v>66</v>
      </c>
      <c r="D16" s="37">
        <f>VLOOKUP($B$3,データ!$A$4:$M$53,2)</f>
        <v>0.44097222222222199</v>
      </c>
      <c r="E16" s="33">
        <v>2</v>
      </c>
    </row>
    <row r="17" spans="1:5" ht="35.25" customHeight="1">
      <c r="A17" s="38" t="s">
        <v>67</v>
      </c>
      <c r="B17" s="39" t="str">
        <f>VLOOKUP($B$3,データ!$A$4:$M$53,3)</f>
        <v>男子１部予選Ｃ</v>
      </c>
      <c r="C17" s="39"/>
      <c r="D17" s="43"/>
    </row>
    <row r="18" spans="1:5" ht="35.25" customHeight="1">
      <c r="A18" s="41" t="s">
        <v>68</v>
      </c>
      <c r="B18" s="207" t="str">
        <f>VLOOKUP($B$3,データ!$A$4:$M$53,7)</f>
        <v>それいけカープ</v>
      </c>
      <c r="C18" s="207">
        <f>VLOOKUP($B$3,記録用紙!$A$2:$O$20,4,1)</f>
        <v>0</v>
      </c>
      <c r="D18" s="42">
        <f>VLOOKUP($B$3,データ!$A$4:$M$53,6)</f>
        <v>0</v>
      </c>
    </row>
    <row r="19" spans="1:5" ht="35.25" customHeight="1">
      <c r="A19" s="208" t="s">
        <v>69</v>
      </c>
      <c r="B19" s="208"/>
      <c r="C19" s="208"/>
      <c r="D19" s="208"/>
    </row>
    <row r="20" spans="1:5" ht="35.25" customHeight="1">
      <c r="A20" s="38" t="s">
        <v>70</v>
      </c>
      <c r="B20" s="209" t="s">
        <v>71</v>
      </c>
      <c r="C20" s="209"/>
      <c r="D20" s="209"/>
    </row>
    <row r="21" spans="1:5" ht="35.25" customHeight="1">
      <c r="A21" s="38" t="s">
        <v>72</v>
      </c>
      <c r="B21" s="209" t="s">
        <v>73</v>
      </c>
      <c r="C21" s="209"/>
      <c r="D21" s="209"/>
    </row>
    <row r="22" spans="1:5" ht="35.25" customHeight="1">
      <c r="A22" s="38" t="s">
        <v>74</v>
      </c>
      <c r="B22" s="44" t="s">
        <v>75</v>
      </c>
      <c r="C22" s="44" t="s">
        <v>76</v>
      </c>
      <c r="D22" s="45" t="s">
        <v>77</v>
      </c>
    </row>
    <row r="23" spans="1:5" ht="35.25" customHeight="1">
      <c r="A23" s="38" t="s">
        <v>78</v>
      </c>
      <c r="B23" s="44" t="s">
        <v>79</v>
      </c>
      <c r="C23" s="46" t="s">
        <v>80</v>
      </c>
      <c r="D23" s="47" t="s">
        <v>81</v>
      </c>
    </row>
    <row r="24" spans="1:5" ht="35.25" customHeight="1">
      <c r="A24" s="48" t="s">
        <v>82</v>
      </c>
      <c r="B24" s="49" t="s">
        <v>83</v>
      </c>
      <c r="C24" s="50" t="s">
        <v>84</v>
      </c>
      <c r="D24" s="51"/>
    </row>
    <row r="27" spans="1:5" ht="18.75">
      <c r="A27" s="68" t="str">
        <f>A1</f>
        <v>平成３０年度　第３４回鳥取市民レガッタ競漕成績</v>
      </c>
    </row>
    <row r="28" spans="1:5" ht="21">
      <c r="A28" s="34" t="s">
        <v>85</v>
      </c>
    </row>
    <row r="29" spans="1:5" ht="35.25" customHeight="1">
      <c r="A29" s="35" t="s">
        <v>86</v>
      </c>
      <c r="B29" s="36">
        <f>$B$3</f>
        <v>3</v>
      </c>
      <c r="C29" s="36" t="s">
        <v>87</v>
      </c>
      <c r="D29" s="37">
        <f>VLOOKUP($B$3,データ!$A$4:$M$53,2)</f>
        <v>0.44097222222222199</v>
      </c>
      <c r="E29" s="33">
        <v>3</v>
      </c>
    </row>
    <row r="30" spans="1:5" ht="35.25" customHeight="1">
      <c r="A30" s="38" t="s">
        <v>88</v>
      </c>
      <c r="B30" s="39" t="str">
        <f>VLOOKUP($B$3,データ!$A$4:$M$53,3)</f>
        <v>男子１部予選Ｃ</v>
      </c>
      <c r="C30" s="39"/>
      <c r="D30" s="43"/>
    </row>
    <row r="31" spans="1:5" ht="35.25" customHeight="1">
      <c r="A31" s="41" t="s">
        <v>89</v>
      </c>
      <c r="B31" s="207" t="str">
        <f>VLOOKUP($B$3,データ!$A$4:$M$53,9)</f>
        <v>サンマート</v>
      </c>
      <c r="C31" s="207">
        <f>VLOOKUP($B$3,記録用紙!$A$2:$O$20,4,1)</f>
        <v>0</v>
      </c>
      <c r="D31" s="42">
        <f>VLOOKUP($B$3,データ!$A$4:$M$53,8)</f>
        <v>0</v>
      </c>
    </row>
    <row r="32" spans="1:5" ht="35.25" customHeight="1">
      <c r="A32" s="208" t="s">
        <v>90</v>
      </c>
      <c r="B32" s="208"/>
      <c r="C32" s="208"/>
      <c r="D32" s="208"/>
    </row>
    <row r="33" spans="1:5" ht="35.25" customHeight="1">
      <c r="A33" s="38" t="s">
        <v>91</v>
      </c>
      <c r="B33" s="209" t="s">
        <v>92</v>
      </c>
      <c r="C33" s="209"/>
      <c r="D33" s="209"/>
    </row>
    <row r="34" spans="1:5" ht="35.25" customHeight="1">
      <c r="A34" s="38" t="s">
        <v>93</v>
      </c>
      <c r="B34" s="209" t="s">
        <v>94</v>
      </c>
      <c r="C34" s="209"/>
      <c r="D34" s="209"/>
    </row>
    <row r="35" spans="1:5" ht="35.25" customHeight="1">
      <c r="A35" s="38" t="s">
        <v>95</v>
      </c>
      <c r="B35" s="44" t="s">
        <v>96</v>
      </c>
      <c r="C35" s="44" t="s">
        <v>97</v>
      </c>
      <c r="D35" s="45" t="s">
        <v>98</v>
      </c>
    </row>
    <row r="36" spans="1:5" ht="35.25" customHeight="1">
      <c r="A36" s="38" t="s">
        <v>99</v>
      </c>
      <c r="B36" s="44" t="s">
        <v>100</v>
      </c>
      <c r="C36" s="46" t="s">
        <v>101</v>
      </c>
      <c r="D36" s="47" t="s">
        <v>102</v>
      </c>
    </row>
    <row r="37" spans="1:5" ht="35.25" customHeight="1">
      <c r="A37" s="48" t="s">
        <v>103</v>
      </c>
      <c r="B37" s="49" t="s">
        <v>104</v>
      </c>
      <c r="C37" s="50" t="s">
        <v>105</v>
      </c>
      <c r="D37" s="51"/>
    </row>
    <row r="40" spans="1:5" ht="18.75">
      <c r="A40" s="68" t="str">
        <f>A1</f>
        <v>平成３０年度　第３４回鳥取市民レガッタ競漕成績</v>
      </c>
    </row>
    <row r="41" spans="1:5" ht="21">
      <c r="A41" s="34" t="s">
        <v>106</v>
      </c>
    </row>
    <row r="42" spans="1:5" ht="35.25" customHeight="1">
      <c r="A42" s="35" t="s">
        <v>107</v>
      </c>
      <c r="B42" s="36">
        <f>$B$3</f>
        <v>3</v>
      </c>
      <c r="C42" s="36" t="s">
        <v>108</v>
      </c>
      <c r="D42" s="37">
        <f>VLOOKUP($B$3,データ!$A$4:$M$53,2)</f>
        <v>0.44097222222222199</v>
      </c>
      <c r="E42" s="33">
        <v>4</v>
      </c>
    </row>
    <row r="43" spans="1:5" ht="35.25" customHeight="1">
      <c r="A43" s="38" t="s">
        <v>109</v>
      </c>
      <c r="B43" s="52" t="str">
        <f>VLOOKUP($B$3,データ!$A$4:$M$53,3)</f>
        <v>男子１部予選Ｃ</v>
      </c>
      <c r="C43" s="53"/>
      <c r="D43" s="54"/>
    </row>
    <row r="44" spans="1:5" ht="35.25" customHeight="1">
      <c r="A44" s="41" t="s">
        <v>110</v>
      </c>
      <c r="B44" s="207">
        <f>VLOOKUP($B$3,データ!$A$4:$M$53,11)</f>
        <v>0</v>
      </c>
      <c r="C44" s="207">
        <f>VLOOKUP($B$3,記録用紙!$A$2:$O$20,4,1)</f>
        <v>0</v>
      </c>
      <c r="D44" s="42">
        <f>VLOOKUP($B$3,データ!$A$4:$M$53,10)</f>
        <v>0</v>
      </c>
    </row>
    <row r="45" spans="1:5" ht="35.25" customHeight="1">
      <c r="A45" s="208" t="s">
        <v>111</v>
      </c>
      <c r="B45" s="208"/>
      <c r="C45" s="208"/>
      <c r="D45" s="208"/>
    </row>
    <row r="46" spans="1:5" ht="35.25" customHeight="1">
      <c r="A46" s="38" t="s">
        <v>112</v>
      </c>
      <c r="B46" s="209" t="s">
        <v>113</v>
      </c>
      <c r="C46" s="209"/>
      <c r="D46" s="209"/>
    </row>
    <row r="47" spans="1:5" ht="35.25" customHeight="1">
      <c r="A47" s="38" t="s">
        <v>114</v>
      </c>
      <c r="B47" s="209" t="s">
        <v>115</v>
      </c>
      <c r="C47" s="209"/>
      <c r="D47" s="209"/>
    </row>
    <row r="48" spans="1:5" ht="35.25" customHeight="1">
      <c r="A48" s="38" t="s">
        <v>116</v>
      </c>
      <c r="B48" s="44" t="s">
        <v>117</v>
      </c>
      <c r="C48" s="44" t="s">
        <v>118</v>
      </c>
      <c r="D48" s="45" t="s">
        <v>119</v>
      </c>
    </row>
    <row r="49" spans="1:5" ht="35.25" customHeight="1">
      <c r="A49" s="38" t="s">
        <v>120</v>
      </c>
      <c r="B49" s="44" t="s">
        <v>121</v>
      </c>
      <c r="C49" s="46" t="s">
        <v>122</v>
      </c>
      <c r="D49" s="47" t="s">
        <v>123</v>
      </c>
    </row>
    <row r="50" spans="1:5" ht="35.25" customHeight="1">
      <c r="A50" s="48" t="s">
        <v>124</v>
      </c>
      <c r="B50" s="49" t="s">
        <v>125</v>
      </c>
      <c r="C50" s="50" t="s">
        <v>126</v>
      </c>
      <c r="D50" s="51"/>
    </row>
    <row r="53" spans="1:5" ht="18.75">
      <c r="A53" s="68" t="str">
        <f>A1</f>
        <v>平成３０年度　第３４回鳥取市民レガッタ競漕成績</v>
      </c>
    </row>
    <row r="54" spans="1:5" ht="21">
      <c r="A54" s="34" t="s">
        <v>127</v>
      </c>
    </row>
    <row r="55" spans="1:5" ht="35.25" customHeight="1">
      <c r="A55" s="35" t="s">
        <v>128</v>
      </c>
      <c r="B55" s="36">
        <f>$B$3</f>
        <v>3</v>
      </c>
      <c r="C55" s="36" t="s">
        <v>129</v>
      </c>
      <c r="D55" s="37">
        <f>VLOOKUP($B$3,データ!$A$4:$M$53,2)</f>
        <v>0.44097222222222199</v>
      </c>
      <c r="E55" s="33">
        <v>5</v>
      </c>
    </row>
    <row r="56" spans="1:5" ht="35.25" customHeight="1">
      <c r="A56" s="38" t="s">
        <v>130</v>
      </c>
      <c r="B56" s="39" t="str">
        <f>VLOOKUP($B$3,データ!$A$4:$M$53,3)</f>
        <v>男子１部予選Ｃ</v>
      </c>
      <c r="C56" s="39"/>
      <c r="D56" s="43"/>
    </row>
    <row r="57" spans="1:5" ht="35.25" customHeight="1">
      <c r="A57" s="41" t="s">
        <v>131</v>
      </c>
      <c r="B57" s="207">
        <f>VLOOKUP($B$3,データ!$A$4:$M$53,13)</f>
        <v>0</v>
      </c>
      <c r="C57" s="207">
        <f>VLOOKUP($B$3,記録用紙!$A$2:$O$20,4,1)</f>
        <v>0</v>
      </c>
      <c r="D57" s="42">
        <f>VLOOKUP($B$3,データ!$A$4:$M$53,12)</f>
        <v>0</v>
      </c>
    </row>
    <row r="58" spans="1:5" ht="35.25" customHeight="1">
      <c r="A58" s="208" t="s">
        <v>132</v>
      </c>
      <c r="B58" s="208"/>
      <c r="C58" s="208"/>
      <c r="D58" s="208"/>
    </row>
    <row r="59" spans="1:5" ht="35.25" customHeight="1">
      <c r="A59" s="38" t="s">
        <v>133</v>
      </c>
      <c r="B59" s="209" t="s">
        <v>134</v>
      </c>
      <c r="C59" s="209"/>
      <c r="D59" s="209"/>
    </row>
    <row r="60" spans="1:5" ht="35.25" customHeight="1">
      <c r="A60" s="38" t="s">
        <v>135</v>
      </c>
      <c r="B60" s="209" t="s">
        <v>136</v>
      </c>
      <c r="C60" s="209"/>
      <c r="D60" s="209"/>
    </row>
    <row r="61" spans="1:5" ht="35.25" customHeight="1">
      <c r="A61" s="38" t="s">
        <v>137</v>
      </c>
      <c r="B61" s="44" t="s">
        <v>138</v>
      </c>
      <c r="C61" s="44" t="s">
        <v>139</v>
      </c>
      <c r="D61" s="45" t="s">
        <v>140</v>
      </c>
    </row>
    <row r="62" spans="1:5" ht="35.25" customHeight="1">
      <c r="A62" s="38" t="s">
        <v>141</v>
      </c>
      <c r="B62" s="44" t="s">
        <v>142</v>
      </c>
      <c r="C62" s="46" t="s">
        <v>143</v>
      </c>
      <c r="D62" s="47" t="s">
        <v>144</v>
      </c>
    </row>
    <row r="63" spans="1:5" ht="35.25" customHeight="1">
      <c r="A63" s="48" t="s">
        <v>145</v>
      </c>
      <c r="B63" s="49" t="s">
        <v>146</v>
      </c>
      <c r="C63" s="50" t="s">
        <v>147</v>
      </c>
      <c r="D63" s="51"/>
    </row>
    <row r="66" spans="1:4" ht="18.75">
      <c r="A66" s="68" t="str">
        <f>A1</f>
        <v>平成３０年度　第３４回鳥取市民レガッタ競漕成績</v>
      </c>
    </row>
    <row r="67" spans="1:4" ht="21">
      <c r="A67" s="34" t="s">
        <v>148</v>
      </c>
    </row>
    <row r="68" spans="1:4" ht="35.25" customHeight="1">
      <c r="A68" s="35" t="s">
        <v>149</v>
      </c>
      <c r="B68" s="55"/>
      <c r="C68" s="55" t="s">
        <v>150</v>
      </c>
      <c r="D68" s="56"/>
    </row>
    <row r="69" spans="1:4" ht="35.25" customHeight="1">
      <c r="A69" s="38" t="s">
        <v>151</v>
      </c>
      <c r="B69" s="44"/>
      <c r="C69" s="44"/>
      <c r="D69" s="47"/>
    </row>
    <row r="70" spans="1:4" ht="35.25" customHeight="1">
      <c r="A70" s="41" t="s">
        <v>152</v>
      </c>
      <c r="B70" s="210"/>
      <c r="C70" s="210"/>
      <c r="D70" s="210"/>
    </row>
    <row r="71" spans="1:4" ht="35.25" customHeight="1">
      <c r="A71" s="208" t="s">
        <v>153</v>
      </c>
      <c r="B71" s="208"/>
      <c r="C71" s="208"/>
      <c r="D71" s="208"/>
    </row>
    <row r="72" spans="1:4" ht="35.25" customHeight="1">
      <c r="A72" s="38" t="s">
        <v>154</v>
      </c>
      <c r="B72" s="209" t="s">
        <v>155</v>
      </c>
      <c r="C72" s="209"/>
      <c r="D72" s="209"/>
    </row>
    <row r="73" spans="1:4" ht="35.25" customHeight="1">
      <c r="A73" s="38" t="s">
        <v>156</v>
      </c>
      <c r="B73" s="209" t="s">
        <v>157</v>
      </c>
      <c r="C73" s="209"/>
      <c r="D73" s="209"/>
    </row>
    <row r="74" spans="1:4" ht="35.25" customHeight="1">
      <c r="A74" s="38" t="s">
        <v>158</v>
      </c>
      <c r="B74" s="44" t="s">
        <v>159</v>
      </c>
      <c r="C74" s="44" t="s">
        <v>160</v>
      </c>
      <c r="D74" s="45" t="s">
        <v>161</v>
      </c>
    </row>
    <row r="75" spans="1:4" ht="35.25" customHeight="1">
      <c r="A75" s="38" t="s">
        <v>162</v>
      </c>
      <c r="B75" s="44" t="s">
        <v>163</v>
      </c>
      <c r="C75" s="46" t="s">
        <v>164</v>
      </c>
      <c r="D75" s="47" t="s">
        <v>165</v>
      </c>
    </row>
    <row r="76" spans="1:4" ht="35.25" customHeight="1">
      <c r="A76" s="48" t="s">
        <v>166</v>
      </c>
      <c r="B76" s="49" t="s">
        <v>167</v>
      </c>
      <c r="C76" s="50" t="s">
        <v>168</v>
      </c>
      <c r="D76" s="51"/>
    </row>
  </sheetData>
  <mergeCells count="24">
    <mergeCell ref="B70:D70"/>
    <mergeCell ref="A71:D71"/>
    <mergeCell ref="B72:D72"/>
    <mergeCell ref="B73:D73"/>
    <mergeCell ref="B57:C57"/>
    <mergeCell ref="A58:D58"/>
    <mergeCell ref="B59:D59"/>
    <mergeCell ref="B60:D60"/>
    <mergeCell ref="B44:C44"/>
    <mergeCell ref="A45:D45"/>
    <mergeCell ref="B46:D46"/>
    <mergeCell ref="B47:D47"/>
    <mergeCell ref="B31:C31"/>
    <mergeCell ref="A32:D32"/>
    <mergeCell ref="B33:D33"/>
    <mergeCell ref="B34:D34"/>
    <mergeCell ref="B18:C18"/>
    <mergeCell ref="A19:D19"/>
    <mergeCell ref="B20:D20"/>
    <mergeCell ref="B21:D21"/>
    <mergeCell ref="B5:C5"/>
    <mergeCell ref="A6:D6"/>
    <mergeCell ref="B7:D7"/>
    <mergeCell ref="B8:D8"/>
  </mergeCells>
  <phoneticPr fontId="12"/>
  <pageMargins left="0.78749999999999998" right="0.78749999999999998" top="0.78749999999999998" bottom="0.78749999999999998" header="9.8611111111111122E-2" footer="9.8611111111111122E-2"/>
  <pageSetup paperSize="9" fitToHeight="3" orientation="portrait" useFirstPageNumber="1" horizontalDpi="300" verticalDpi="300" r:id="rId1"/>
  <headerFooter alignWithMargins="0"/>
  <rowBreaks count="2" manualBreakCount="2">
    <brk id="25" max="16383" man="1"/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27"/>
  <sheetViews>
    <sheetView showZeros="0" workbookViewId="0">
      <selection activeCell="B4" sqref="B4"/>
    </sheetView>
  </sheetViews>
  <sheetFormatPr defaultRowHeight="13.5"/>
  <cols>
    <col min="1" max="1" width="16.75" style="6" customWidth="1"/>
    <col min="2" max="2" width="19.875" style="6" customWidth="1"/>
    <col min="3" max="3" width="14.375" style="6" customWidth="1"/>
    <col min="4" max="4" width="25.5" style="6" customWidth="1"/>
    <col min="5" max="5" width="17" style="6" customWidth="1"/>
    <col min="6" max="6" width="11.375" style="6" customWidth="1"/>
    <col min="7" max="7" width="15.625" style="6" customWidth="1"/>
    <col min="8" max="8" width="13.125" style="6" customWidth="1"/>
    <col min="9" max="16384" width="9" style="6"/>
  </cols>
  <sheetData>
    <row r="1" spans="1:8" ht="24">
      <c r="A1" s="68" t="str">
        <f>データ!A1</f>
        <v>平成３０年度　第３４回鳥取市民レガッタ競漕成績</v>
      </c>
      <c r="B1" s="57"/>
      <c r="C1" s="57"/>
    </row>
    <row r="2" spans="1:8" ht="18.75">
      <c r="A2" s="58" t="s">
        <v>169</v>
      </c>
    </row>
    <row r="3" spans="1:8" s="24" customFormat="1" ht="30" customHeight="1">
      <c r="A3" s="59" t="s">
        <v>170</v>
      </c>
      <c r="B3" s="72">
        <v>3</v>
      </c>
      <c r="C3" s="60" t="s">
        <v>171</v>
      </c>
      <c r="D3" s="37">
        <f>VLOOKUP($B$3,データ!$A$4:$M$53,2)</f>
        <v>0.44097222222222199</v>
      </c>
    </row>
    <row r="4" spans="1:8" s="24" customFormat="1" ht="30" customHeight="1">
      <c r="A4" s="38" t="s">
        <v>172</v>
      </c>
      <c r="B4" s="39" t="str">
        <f>VLOOKUP($B$3,データ!$A$4:$M$53,3)</f>
        <v>男子１部予選Ｃ</v>
      </c>
      <c r="C4" s="44"/>
      <c r="D4" s="43"/>
      <c r="E4" s="61"/>
      <c r="F4" s="61"/>
      <c r="G4" s="61"/>
      <c r="H4" s="61"/>
    </row>
    <row r="5" spans="1:8" s="24" customFormat="1" ht="30" customHeight="1">
      <c r="A5" s="38" t="s">
        <v>173</v>
      </c>
      <c r="B5" s="211" t="str">
        <f>VLOOKUP($B$3,データ!$A$4:$M$53,5)</f>
        <v>RUNRUN RENREN</v>
      </c>
      <c r="C5" s="211">
        <f>VLOOKUP($B$3,記録用紙!$A$2:$O$20,4,1)</f>
        <v>0</v>
      </c>
      <c r="D5" s="62">
        <f>VLOOKUP($B$3,データ!$A$4:$M$53,4)</f>
        <v>0</v>
      </c>
      <c r="E5" s="61"/>
      <c r="F5" s="61"/>
      <c r="G5" s="61"/>
      <c r="H5" s="61"/>
    </row>
    <row r="6" spans="1:8" s="24" customFormat="1" ht="30" customHeight="1">
      <c r="A6" s="38" t="s">
        <v>174</v>
      </c>
      <c r="B6" s="44"/>
      <c r="C6" s="44" t="s">
        <v>175</v>
      </c>
      <c r="D6" s="47"/>
      <c r="E6" s="61"/>
      <c r="F6" s="61"/>
      <c r="G6" s="61"/>
      <c r="H6" s="61"/>
    </row>
    <row r="7" spans="1:8" s="24" customFormat="1" ht="30" customHeight="1">
      <c r="A7" s="48" t="s">
        <v>176</v>
      </c>
      <c r="B7" s="212"/>
      <c r="C7" s="212"/>
      <c r="D7" s="212"/>
      <c r="E7" s="61"/>
      <c r="F7" s="61"/>
      <c r="G7" s="61"/>
      <c r="H7" s="61"/>
    </row>
    <row r="8" spans="1:8" s="24" customFormat="1" ht="30" customHeight="1">
      <c r="A8" s="59" t="s">
        <v>177</v>
      </c>
      <c r="B8" s="36">
        <f>$B$3</f>
        <v>3</v>
      </c>
      <c r="C8" s="60" t="s">
        <v>178</v>
      </c>
      <c r="D8" s="37">
        <f>VLOOKUP($B$3,データ!$A$4:$M$53,2)</f>
        <v>0.44097222222222199</v>
      </c>
    </row>
    <row r="9" spans="1:8" s="24" customFormat="1" ht="30" customHeight="1">
      <c r="A9" s="38" t="s">
        <v>179</v>
      </c>
      <c r="B9" s="39" t="str">
        <f>VLOOKUP($B$3,データ!$A$4:$M$53,3)</f>
        <v>男子１部予選Ｃ</v>
      </c>
      <c r="C9" s="44"/>
      <c r="D9" s="43"/>
      <c r="E9" s="61"/>
      <c r="F9" s="61"/>
      <c r="G9" s="61"/>
      <c r="H9" s="61"/>
    </row>
    <row r="10" spans="1:8" s="24" customFormat="1" ht="30" customHeight="1">
      <c r="A10" s="38" t="s">
        <v>180</v>
      </c>
      <c r="B10" s="211" t="str">
        <f>VLOOKUP($B$3,データ!$A$4:$M$53,7)</f>
        <v>それいけカープ</v>
      </c>
      <c r="C10" s="211">
        <f>VLOOKUP($B$3,記録用紙!$A$2:$O$20,4,1)</f>
        <v>0</v>
      </c>
      <c r="D10" s="62">
        <f>VLOOKUP($B$3,データ!$A$4:$M$53,6)</f>
        <v>0</v>
      </c>
      <c r="E10" s="61"/>
      <c r="F10" s="61"/>
      <c r="G10" s="61"/>
      <c r="H10" s="61"/>
    </row>
    <row r="11" spans="1:8" s="24" customFormat="1" ht="30" customHeight="1">
      <c r="A11" s="38" t="s">
        <v>181</v>
      </c>
      <c r="B11" s="44"/>
      <c r="C11" s="44" t="s">
        <v>182</v>
      </c>
      <c r="D11" s="47"/>
      <c r="E11" s="61"/>
      <c r="F11" s="61"/>
      <c r="G11" s="61"/>
      <c r="H11" s="61"/>
    </row>
    <row r="12" spans="1:8" s="24" customFormat="1" ht="30" customHeight="1">
      <c r="A12" s="48" t="s">
        <v>183</v>
      </c>
      <c r="B12" s="212"/>
      <c r="C12" s="212"/>
      <c r="D12" s="212"/>
      <c r="E12" s="61"/>
      <c r="F12" s="61"/>
      <c r="G12" s="61"/>
      <c r="H12" s="61"/>
    </row>
    <row r="13" spans="1:8" s="24" customFormat="1" ht="30" customHeight="1">
      <c r="A13" s="59" t="s">
        <v>184</v>
      </c>
      <c r="B13" s="36">
        <f>$B$3</f>
        <v>3</v>
      </c>
      <c r="C13" s="60" t="s">
        <v>185</v>
      </c>
      <c r="D13" s="37">
        <f>VLOOKUP($B$3,データ!$A$4:$M$53,2)</f>
        <v>0.44097222222222199</v>
      </c>
    </row>
    <row r="14" spans="1:8" s="24" customFormat="1" ht="30" customHeight="1">
      <c r="A14" s="38" t="s">
        <v>186</v>
      </c>
      <c r="B14" s="39" t="str">
        <f>VLOOKUP($B$3,データ!$A$4:$M$53,3)</f>
        <v>男子１部予選Ｃ</v>
      </c>
      <c r="C14" s="44"/>
      <c r="D14" s="43"/>
      <c r="E14" s="61"/>
      <c r="F14" s="61"/>
      <c r="G14" s="61"/>
      <c r="H14" s="61"/>
    </row>
    <row r="15" spans="1:8" s="24" customFormat="1" ht="30" customHeight="1">
      <c r="A15" s="38" t="s">
        <v>187</v>
      </c>
      <c r="B15" s="211" t="str">
        <f>VLOOKUP($B$3,データ!$A$4:$M$53,9)</f>
        <v>サンマート</v>
      </c>
      <c r="C15" s="211">
        <f>VLOOKUP($B$3,記録用紙!$A$2:$O$20,4,1)</f>
        <v>0</v>
      </c>
      <c r="D15" s="62">
        <f>VLOOKUP($B$3,データ!$A$4:$M$53,8)</f>
        <v>0</v>
      </c>
      <c r="E15" s="61"/>
      <c r="F15" s="61"/>
      <c r="G15" s="61"/>
      <c r="H15" s="61"/>
    </row>
    <row r="16" spans="1:8" s="24" customFormat="1" ht="30" customHeight="1">
      <c r="A16" s="38" t="s">
        <v>188</v>
      </c>
      <c r="B16" s="44"/>
      <c r="C16" s="44" t="s">
        <v>189</v>
      </c>
      <c r="D16" s="47"/>
      <c r="E16" s="61"/>
      <c r="F16" s="61"/>
      <c r="G16" s="61"/>
      <c r="H16" s="61"/>
    </row>
    <row r="17" spans="1:8" s="24" customFormat="1" ht="30" customHeight="1">
      <c r="A17" s="48" t="s">
        <v>190</v>
      </c>
      <c r="B17" s="212"/>
      <c r="C17" s="212"/>
      <c r="D17" s="212"/>
      <c r="E17" s="61"/>
      <c r="F17" s="61"/>
      <c r="G17" s="61"/>
      <c r="H17" s="61"/>
    </row>
    <row r="18" spans="1:8" s="24" customFormat="1" ht="30" customHeight="1">
      <c r="A18" s="59" t="s">
        <v>191</v>
      </c>
      <c r="B18" s="36">
        <f>$B$3</f>
        <v>3</v>
      </c>
      <c r="C18" s="60" t="s">
        <v>192</v>
      </c>
      <c r="D18" s="37">
        <f>VLOOKUP($B$3,データ!$A$4:$M$53,2)</f>
        <v>0.44097222222222199</v>
      </c>
    </row>
    <row r="19" spans="1:8" s="24" customFormat="1" ht="30" customHeight="1">
      <c r="A19" s="38" t="s">
        <v>193</v>
      </c>
      <c r="B19" s="39" t="str">
        <f>VLOOKUP($B$3,データ!$A$4:$M$53,3)</f>
        <v>男子１部予選Ｃ</v>
      </c>
      <c r="C19" s="44"/>
      <c r="D19" s="43"/>
      <c r="E19" s="61"/>
      <c r="F19" s="61"/>
      <c r="G19" s="61"/>
      <c r="H19" s="61"/>
    </row>
    <row r="20" spans="1:8" s="24" customFormat="1" ht="30" customHeight="1">
      <c r="A20" s="38" t="s">
        <v>194</v>
      </c>
      <c r="B20" s="211">
        <f>VLOOKUP($B$3,データ!$A$4:$M$53,11)</f>
        <v>0</v>
      </c>
      <c r="C20" s="211">
        <f>VLOOKUP($B$3,記録用紙!$A$2:$O$20,4,1)</f>
        <v>0</v>
      </c>
      <c r="D20" s="62">
        <f>VLOOKUP($B$3,データ!$A$4:$M$53,10)</f>
        <v>0</v>
      </c>
      <c r="E20" s="61"/>
      <c r="F20" s="61"/>
      <c r="G20" s="61"/>
      <c r="H20" s="61"/>
    </row>
    <row r="21" spans="1:8" s="24" customFormat="1" ht="30" customHeight="1">
      <c r="A21" s="38" t="s">
        <v>195</v>
      </c>
      <c r="B21" s="44"/>
      <c r="C21" s="44" t="s">
        <v>196</v>
      </c>
      <c r="D21" s="47"/>
      <c r="E21" s="61"/>
      <c r="F21" s="61"/>
      <c r="G21" s="61"/>
      <c r="H21" s="61"/>
    </row>
    <row r="22" spans="1:8" s="24" customFormat="1" ht="30" customHeight="1">
      <c r="A22" s="48" t="s">
        <v>197</v>
      </c>
      <c r="B22" s="212"/>
      <c r="C22" s="212"/>
      <c r="D22" s="212"/>
      <c r="E22" s="61"/>
      <c r="F22" s="61"/>
      <c r="G22" s="61"/>
      <c r="H22" s="61"/>
    </row>
    <row r="23" spans="1:8" s="24" customFormat="1" ht="30" customHeight="1">
      <c r="A23" s="59" t="s">
        <v>198</v>
      </c>
      <c r="B23" s="36">
        <f>$B$3</f>
        <v>3</v>
      </c>
      <c r="C23" s="60" t="s">
        <v>199</v>
      </c>
      <c r="D23" s="37">
        <f>VLOOKUP($B$3,データ!$A$4:$M$53,2)</f>
        <v>0.44097222222222199</v>
      </c>
    </row>
    <row r="24" spans="1:8" s="24" customFormat="1" ht="30" customHeight="1">
      <c r="A24" s="38" t="s">
        <v>200</v>
      </c>
      <c r="B24" s="39" t="str">
        <f>VLOOKUP($B$3,データ!$A$4:$M$53,3)</f>
        <v>男子１部予選Ｃ</v>
      </c>
      <c r="C24" s="44"/>
      <c r="D24" s="43"/>
      <c r="E24" s="61"/>
      <c r="F24" s="61"/>
      <c r="G24" s="61"/>
      <c r="H24" s="61"/>
    </row>
    <row r="25" spans="1:8" s="24" customFormat="1" ht="30" customHeight="1">
      <c r="A25" s="38" t="s">
        <v>201</v>
      </c>
      <c r="B25" s="211">
        <f>VLOOKUP($B$3,データ!$A$4:$M$53,13)</f>
        <v>0</v>
      </c>
      <c r="C25" s="211">
        <f>VLOOKUP($B$3,記録用紙!$A$2:$O$20,4,1)</f>
        <v>0</v>
      </c>
      <c r="D25" s="62">
        <f>VLOOKUP($B$3,データ!$A$4:$M$53,12)</f>
        <v>0</v>
      </c>
      <c r="E25" s="61"/>
      <c r="F25" s="61"/>
      <c r="G25" s="61"/>
      <c r="H25" s="61"/>
    </row>
    <row r="26" spans="1:8" s="24" customFormat="1" ht="30" customHeight="1">
      <c r="A26" s="38" t="s">
        <v>202</v>
      </c>
      <c r="B26" s="44"/>
      <c r="C26" s="44" t="s">
        <v>203</v>
      </c>
      <c r="D26" s="47"/>
      <c r="E26" s="61"/>
      <c r="F26" s="61"/>
      <c r="G26" s="61"/>
      <c r="H26" s="61"/>
    </row>
    <row r="27" spans="1:8" s="24" customFormat="1" ht="30" customHeight="1">
      <c r="A27" s="48" t="s">
        <v>204</v>
      </c>
      <c r="B27" s="212"/>
      <c r="C27" s="212"/>
      <c r="D27" s="212"/>
      <c r="E27" s="61"/>
      <c r="F27" s="61"/>
      <c r="G27" s="61"/>
      <c r="H27" s="61"/>
    </row>
  </sheetData>
  <mergeCells count="10">
    <mergeCell ref="B5:C5"/>
    <mergeCell ref="B7:D7"/>
    <mergeCell ref="B10:C10"/>
    <mergeCell ref="B12:D12"/>
    <mergeCell ref="B25:C25"/>
    <mergeCell ref="B27:D27"/>
    <mergeCell ref="B15:C15"/>
    <mergeCell ref="B17:D17"/>
    <mergeCell ref="B20:C20"/>
    <mergeCell ref="B22:D22"/>
  </mergeCells>
  <phoneticPr fontId="12"/>
  <pageMargins left="0.78749999999999998" right="0.78749999999999998" top="0.78749999999999998" bottom="0.78749999999999998" header="9.8611111111111122E-2" footer="9.8611111111111122E-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27"/>
  <sheetViews>
    <sheetView showZeros="0" workbookViewId="0">
      <selection activeCell="F4" sqref="F4"/>
    </sheetView>
  </sheetViews>
  <sheetFormatPr defaultRowHeight="13.5"/>
  <cols>
    <col min="1" max="1" width="16.75" style="6" customWidth="1"/>
    <col min="2" max="2" width="19.875" style="6" customWidth="1"/>
    <col min="3" max="3" width="14.375" style="6" customWidth="1"/>
    <col min="4" max="4" width="25.5" style="6" customWidth="1"/>
    <col min="5" max="5" width="17" style="6" customWidth="1"/>
    <col min="6" max="6" width="11.375" style="6" customWidth="1"/>
    <col min="7" max="7" width="15.625" style="6" customWidth="1"/>
    <col min="8" max="8" width="13.125" style="6" customWidth="1"/>
    <col min="9" max="16384" width="9" style="6"/>
  </cols>
  <sheetData>
    <row r="1" spans="1:8" ht="24">
      <c r="A1" s="68" t="str">
        <f>データ!A1</f>
        <v>平成３０年度　第３４回鳥取市民レガッタ競漕成績</v>
      </c>
      <c r="B1" s="57"/>
      <c r="C1" s="57"/>
    </row>
    <row r="2" spans="1:8" ht="18.75">
      <c r="A2" s="58" t="s">
        <v>205</v>
      </c>
    </row>
    <row r="3" spans="1:8" s="24" customFormat="1" ht="30" customHeight="1">
      <c r="A3" s="59" t="s">
        <v>206</v>
      </c>
      <c r="B3" s="72">
        <v>3</v>
      </c>
      <c r="C3" s="60" t="s">
        <v>207</v>
      </c>
      <c r="D3" s="37">
        <f>VLOOKUP($B$3,データ!$A$4:$M$53,2)</f>
        <v>0.44097222222222199</v>
      </c>
    </row>
    <row r="4" spans="1:8" s="24" customFormat="1" ht="30" customHeight="1">
      <c r="A4" s="38" t="s">
        <v>208</v>
      </c>
      <c r="B4" s="39" t="str">
        <f>VLOOKUP($B$3,データ!$A$4:$M$53,3)</f>
        <v>男子１部予選Ｃ</v>
      </c>
      <c r="C4" s="44"/>
      <c r="D4" s="43"/>
      <c r="E4" s="61"/>
      <c r="F4" s="61"/>
      <c r="G4" s="61"/>
      <c r="H4" s="61"/>
    </row>
    <row r="5" spans="1:8" s="24" customFormat="1" ht="30" customHeight="1">
      <c r="A5" s="38" t="s">
        <v>209</v>
      </c>
      <c r="B5" s="211" t="str">
        <f>VLOOKUP($B$3,データ!$A$4:$M$53,5)</f>
        <v>RUNRUN RENREN</v>
      </c>
      <c r="C5" s="211">
        <f>VLOOKUP($B$3,記録用紙!$A$2:$O$20,4,1)</f>
        <v>0</v>
      </c>
      <c r="D5" s="62">
        <f>VLOOKUP($B$3,データ!$A$4:$M$53,4)</f>
        <v>0</v>
      </c>
      <c r="E5" s="61"/>
      <c r="F5" s="61"/>
      <c r="G5" s="61"/>
      <c r="H5" s="61"/>
    </row>
    <row r="6" spans="1:8" s="24" customFormat="1" ht="30" customHeight="1">
      <c r="A6" s="38" t="s">
        <v>210</v>
      </c>
      <c r="B6" s="44"/>
      <c r="C6" s="44" t="s">
        <v>211</v>
      </c>
      <c r="D6" s="47"/>
      <c r="E6" s="61"/>
      <c r="F6" s="61"/>
      <c r="G6" s="61"/>
      <c r="H6" s="61"/>
    </row>
    <row r="7" spans="1:8" s="24" customFormat="1" ht="30" customHeight="1">
      <c r="A7" s="48" t="s">
        <v>212</v>
      </c>
      <c r="B7" s="212"/>
      <c r="C7" s="212"/>
      <c r="D7" s="212"/>
      <c r="E7" s="61"/>
      <c r="F7" s="61"/>
      <c r="G7" s="61"/>
      <c r="H7" s="61"/>
    </row>
    <row r="8" spans="1:8" s="24" customFormat="1" ht="30" customHeight="1">
      <c r="A8" s="59" t="s">
        <v>213</v>
      </c>
      <c r="B8" s="36">
        <f>$B$3</f>
        <v>3</v>
      </c>
      <c r="C8" s="60" t="s">
        <v>214</v>
      </c>
      <c r="D8" s="37">
        <f>VLOOKUP($B$3,データ!$A$4:$M$53,2)</f>
        <v>0.44097222222222199</v>
      </c>
    </row>
    <row r="9" spans="1:8" s="24" customFormat="1" ht="30" customHeight="1">
      <c r="A9" s="38" t="s">
        <v>215</v>
      </c>
      <c r="B9" s="39" t="str">
        <f>VLOOKUP($B$3,データ!$A$4:$M$53,3)</f>
        <v>男子１部予選Ｃ</v>
      </c>
      <c r="C9" s="44"/>
      <c r="D9" s="43"/>
      <c r="E9" s="61"/>
      <c r="F9" s="61"/>
      <c r="G9" s="61"/>
      <c r="H9" s="61"/>
    </row>
    <row r="10" spans="1:8" s="24" customFormat="1" ht="30" customHeight="1">
      <c r="A10" s="38" t="s">
        <v>216</v>
      </c>
      <c r="B10" s="211" t="str">
        <f>VLOOKUP($B$3,データ!$A$4:$M$53,7)</f>
        <v>それいけカープ</v>
      </c>
      <c r="C10" s="211">
        <f>VLOOKUP($B$3,記録用紙!$A$2:$O$20,4,1)</f>
        <v>0</v>
      </c>
      <c r="D10" s="62">
        <f>VLOOKUP($B$3,データ!$A$4:$M$53,6)</f>
        <v>0</v>
      </c>
      <c r="E10" s="61"/>
      <c r="F10" s="61"/>
      <c r="G10" s="61"/>
      <c r="H10" s="61"/>
    </row>
    <row r="11" spans="1:8" s="24" customFormat="1" ht="30" customHeight="1">
      <c r="A11" s="38" t="s">
        <v>217</v>
      </c>
      <c r="B11" s="44"/>
      <c r="C11" s="44" t="s">
        <v>218</v>
      </c>
      <c r="D11" s="47"/>
      <c r="E11" s="61"/>
      <c r="F11" s="61"/>
      <c r="G11" s="61"/>
      <c r="H11" s="61"/>
    </row>
    <row r="12" spans="1:8" s="24" customFormat="1" ht="30" customHeight="1">
      <c r="A12" s="48" t="s">
        <v>219</v>
      </c>
      <c r="B12" s="212"/>
      <c r="C12" s="212"/>
      <c r="D12" s="212"/>
      <c r="E12" s="61"/>
      <c r="F12" s="61"/>
      <c r="G12" s="61"/>
      <c r="H12" s="61"/>
    </row>
    <row r="13" spans="1:8" s="24" customFormat="1" ht="30" customHeight="1">
      <c r="A13" s="59" t="s">
        <v>220</v>
      </c>
      <c r="B13" s="36">
        <f>$B$3</f>
        <v>3</v>
      </c>
      <c r="C13" s="60" t="s">
        <v>221</v>
      </c>
      <c r="D13" s="37">
        <f>VLOOKUP($B$3,データ!$A$4:$M$53,2)</f>
        <v>0.44097222222222199</v>
      </c>
    </row>
    <row r="14" spans="1:8" s="24" customFormat="1" ht="30" customHeight="1">
      <c r="A14" s="38" t="s">
        <v>222</v>
      </c>
      <c r="B14" s="39" t="str">
        <f>VLOOKUP($B$3,データ!$A$4:$M$53,3)</f>
        <v>男子１部予選Ｃ</v>
      </c>
      <c r="C14" s="44"/>
      <c r="D14" s="43"/>
      <c r="E14" s="61"/>
      <c r="F14" s="61"/>
      <c r="G14" s="61"/>
      <c r="H14" s="61"/>
    </row>
    <row r="15" spans="1:8" s="24" customFormat="1" ht="30" customHeight="1">
      <c r="A15" s="38" t="s">
        <v>223</v>
      </c>
      <c r="B15" s="211" t="str">
        <f>VLOOKUP($B$3,データ!$A$4:$M$53,9)</f>
        <v>サンマート</v>
      </c>
      <c r="C15" s="211">
        <f>VLOOKUP($B$3,記録用紙!$A$2:$O$20,4,1)</f>
        <v>0</v>
      </c>
      <c r="D15" s="62">
        <f>VLOOKUP($B$3,データ!$A$4:$M$53,8)</f>
        <v>0</v>
      </c>
      <c r="E15" s="61"/>
      <c r="F15" s="61"/>
      <c r="G15" s="61"/>
      <c r="H15" s="61"/>
    </row>
    <row r="16" spans="1:8" s="24" customFormat="1" ht="30" customHeight="1">
      <c r="A16" s="38" t="s">
        <v>224</v>
      </c>
      <c r="B16" s="44"/>
      <c r="C16" s="44" t="s">
        <v>225</v>
      </c>
      <c r="D16" s="47"/>
      <c r="E16" s="61"/>
      <c r="F16" s="61"/>
      <c r="G16" s="61"/>
      <c r="H16" s="61"/>
    </row>
    <row r="17" spans="1:8" s="24" customFormat="1" ht="30" customHeight="1">
      <c r="A17" s="48" t="s">
        <v>226</v>
      </c>
      <c r="B17" s="212"/>
      <c r="C17" s="212"/>
      <c r="D17" s="212"/>
      <c r="E17" s="61"/>
      <c r="F17" s="61"/>
      <c r="G17" s="61"/>
      <c r="H17" s="61"/>
    </row>
    <row r="18" spans="1:8" s="24" customFormat="1" ht="30" customHeight="1">
      <c r="A18" s="59" t="s">
        <v>227</v>
      </c>
      <c r="B18" s="36">
        <f>$B$3</f>
        <v>3</v>
      </c>
      <c r="C18" s="60" t="s">
        <v>228</v>
      </c>
      <c r="D18" s="37">
        <f>VLOOKUP($B$3,データ!$A$4:$M$53,2)</f>
        <v>0.44097222222222199</v>
      </c>
    </row>
    <row r="19" spans="1:8" s="24" customFormat="1" ht="30" customHeight="1">
      <c r="A19" s="38" t="s">
        <v>229</v>
      </c>
      <c r="B19" s="39" t="str">
        <f>VLOOKUP($B$3,データ!$A$4:$M$53,3)</f>
        <v>男子１部予選Ｃ</v>
      </c>
      <c r="C19" s="44"/>
      <c r="D19" s="43"/>
      <c r="E19" s="61"/>
      <c r="F19" s="61"/>
      <c r="G19" s="61"/>
      <c r="H19" s="61"/>
    </row>
    <row r="20" spans="1:8" s="24" customFormat="1" ht="30" customHeight="1">
      <c r="A20" s="38" t="s">
        <v>230</v>
      </c>
      <c r="B20" s="211">
        <f>VLOOKUP($B$3,データ!$A$4:$M$53,11)</f>
        <v>0</v>
      </c>
      <c r="C20" s="211">
        <f>VLOOKUP($B$3,記録用紙!$A$2:$O$20,4,1)</f>
        <v>0</v>
      </c>
      <c r="D20" s="62">
        <f>VLOOKUP($B$3,データ!$A$4:$M$53,10)</f>
        <v>0</v>
      </c>
      <c r="E20" s="61"/>
      <c r="F20" s="61"/>
      <c r="G20" s="61"/>
      <c r="H20" s="61"/>
    </row>
    <row r="21" spans="1:8" s="24" customFormat="1" ht="30" customHeight="1">
      <c r="A21" s="38" t="s">
        <v>231</v>
      </c>
      <c r="B21" s="44"/>
      <c r="C21" s="44" t="s">
        <v>232</v>
      </c>
      <c r="D21" s="47"/>
      <c r="E21" s="61"/>
      <c r="F21" s="61"/>
      <c r="G21" s="61"/>
      <c r="H21" s="61"/>
    </row>
    <row r="22" spans="1:8" s="24" customFormat="1" ht="30" customHeight="1">
      <c r="A22" s="48" t="s">
        <v>233</v>
      </c>
      <c r="B22" s="212"/>
      <c r="C22" s="212"/>
      <c r="D22" s="212"/>
      <c r="E22" s="61"/>
      <c r="F22" s="61"/>
      <c r="G22" s="61"/>
      <c r="H22" s="61"/>
    </row>
    <row r="23" spans="1:8" s="24" customFormat="1" ht="30" customHeight="1">
      <c r="A23" s="59" t="s">
        <v>234</v>
      </c>
      <c r="B23" s="36">
        <f>$B$3</f>
        <v>3</v>
      </c>
      <c r="C23" s="60" t="s">
        <v>235</v>
      </c>
      <c r="D23" s="37">
        <f>VLOOKUP($B$3,データ!$A$4:$M$53,2)</f>
        <v>0.44097222222222199</v>
      </c>
    </row>
    <row r="24" spans="1:8" s="24" customFormat="1" ht="30" customHeight="1">
      <c r="A24" s="38" t="s">
        <v>236</v>
      </c>
      <c r="B24" s="39" t="str">
        <f>VLOOKUP($B$3,データ!$A$4:$M$53,3)</f>
        <v>男子１部予選Ｃ</v>
      </c>
      <c r="C24" s="44"/>
      <c r="D24" s="43"/>
      <c r="E24" s="61"/>
      <c r="F24" s="61"/>
      <c r="G24" s="61"/>
      <c r="H24" s="61"/>
    </row>
    <row r="25" spans="1:8" s="24" customFormat="1" ht="30" customHeight="1">
      <c r="A25" s="38" t="s">
        <v>237</v>
      </c>
      <c r="B25" s="211">
        <f>VLOOKUP($B$3,データ!$A$4:$M$53,13)</f>
        <v>0</v>
      </c>
      <c r="C25" s="211">
        <f>VLOOKUP($B$3,記録用紙!$A$2:$O$20,4,1)</f>
        <v>0</v>
      </c>
      <c r="D25" s="62">
        <f>VLOOKUP($B$3,データ!$A$4:$M$53,12)</f>
        <v>0</v>
      </c>
      <c r="E25" s="61"/>
      <c r="F25" s="61"/>
      <c r="G25" s="61"/>
      <c r="H25" s="61"/>
    </row>
    <row r="26" spans="1:8" s="24" customFormat="1" ht="30" customHeight="1">
      <c r="A26" s="38" t="s">
        <v>238</v>
      </c>
      <c r="B26" s="44"/>
      <c r="C26" s="44" t="s">
        <v>239</v>
      </c>
      <c r="D26" s="47"/>
      <c r="E26" s="61"/>
      <c r="F26" s="61"/>
      <c r="G26" s="61"/>
      <c r="H26" s="61"/>
    </row>
    <row r="27" spans="1:8" s="24" customFormat="1" ht="30" customHeight="1">
      <c r="A27" s="48" t="s">
        <v>240</v>
      </c>
      <c r="B27" s="212"/>
      <c r="C27" s="212"/>
      <c r="D27" s="212"/>
      <c r="E27" s="61"/>
      <c r="F27" s="61"/>
      <c r="G27" s="61"/>
      <c r="H27" s="61"/>
    </row>
  </sheetData>
  <mergeCells count="10">
    <mergeCell ref="B5:C5"/>
    <mergeCell ref="B7:D7"/>
    <mergeCell ref="B10:C10"/>
    <mergeCell ref="B12:D12"/>
    <mergeCell ref="B25:C25"/>
    <mergeCell ref="B27:D27"/>
    <mergeCell ref="B15:C15"/>
    <mergeCell ref="B17:D17"/>
    <mergeCell ref="B20:C20"/>
    <mergeCell ref="B22:D22"/>
  </mergeCells>
  <phoneticPr fontId="12"/>
  <pageMargins left="0.78749999999999998" right="0.78749999999999998" top="0.78749999999999998" bottom="0.78749999999999998" header="9.8611111111111122E-2" footer="9.8611111111111122E-2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7"/>
  <sheetViews>
    <sheetView showZeros="0" workbookViewId="0">
      <selection activeCell="B4" sqref="B4"/>
    </sheetView>
  </sheetViews>
  <sheetFormatPr defaultRowHeight="13.5"/>
  <cols>
    <col min="1" max="1" width="16.75" style="6" customWidth="1"/>
    <col min="2" max="2" width="19.875" style="6" customWidth="1"/>
    <col min="3" max="3" width="14.375" style="6" customWidth="1"/>
    <col min="4" max="4" width="25.5" style="6" customWidth="1"/>
    <col min="5" max="5" width="17" style="6" customWidth="1"/>
    <col min="6" max="6" width="11.375" style="6" customWidth="1"/>
    <col min="7" max="7" width="15.625" style="6" customWidth="1"/>
    <col min="8" max="8" width="13.125" style="6" customWidth="1"/>
    <col min="9" max="16384" width="9" style="6"/>
  </cols>
  <sheetData>
    <row r="1" spans="1:8" ht="24">
      <c r="A1" s="68" t="str">
        <f>データ!A1</f>
        <v>平成３０年度　第３４回鳥取市民レガッタ競漕成績</v>
      </c>
      <c r="B1" s="57"/>
      <c r="C1" s="57"/>
    </row>
    <row r="2" spans="1:8" ht="18.75">
      <c r="A2" s="58" t="s">
        <v>241</v>
      </c>
    </row>
    <row r="3" spans="1:8" s="24" customFormat="1" ht="30" customHeight="1">
      <c r="A3" s="59" t="s">
        <v>242</v>
      </c>
      <c r="B3" s="72">
        <v>3</v>
      </c>
      <c r="C3" s="60" t="s">
        <v>243</v>
      </c>
      <c r="D3" s="37">
        <f>VLOOKUP($B$3,データ!$A$4:$M$53,2)</f>
        <v>0.44097222222222199</v>
      </c>
    </row>
    <row r="4" spans="1:8" s="24" customFormat="1" ht="30" customHeight="1">
      <c r="A4" s="38" t="s">
        <v>244</v>
      </c>
      <c r="B4" s="39" t="str">
        <f>VLOOKUP($B$3,データ!$A$4:$M$53,3)</f>
        <v>男子１部予選Ｃ</v>
      </c>
      <c r="C4" s="44"/>
      <c r="D4" s="43"/>
      <c r="E4" s="61"/>
      <c r="F4" s="61"/>
      <c r="G4" s="61"/>
      <c r="H4" s="61"/>
    </row>
    <row r="5" spans="1:8" s="24" customFormat="1" ht="30" customHeight="1">
      <c r="A5" s="38" t="s">
        <v>245</v>
      </c>
      <c r="B5" s="211" t="str">
        <f>VLOOKUP($B$3,データ!$A$4:$M$53,5)</f>
        <v>RUNRUN RENREN</v>
      </c>
      <c r="C5" s="211">
        <f>VLOOKUP($B$3,記録用紙!$A$2:$O$20,4,1)</f>
        <v>0</v>
      </c>
      <c r="D5" s="62">
        <f>VLOOKUP($B$3,データ!$A$4:$M$53,4)</f>
        <v>0</v>
      </c>
      <c r="E5" s="61"/>
      <c r="F5" s="61"/>
      <c r="G5" s="61"/>
      <c r="H5" s="61"/>
    </row>
    <row r="6" spans="1:8" s="24" customFormat="1" ht="30" customHeight="1">
      <c r="A6" s="38" t="s">
        <v>246</v>
      </c>
      <c r="B6" s="44"/>
      <c r="C6" s="44" t="s">
        <v>247</v>
      </c>
      <c r="D6" s="47"/>
      <c r="E6" s="61"/>
      <c r="F6" s="61"/>
      <c r="G6" s="61"/>
      <c r="H6" s="61"/>
    </row>
    <row r="7" spans="1:8" s="24" customFormat="1" ht="30" customHeight="1">
      <c r="A7" s="48" t="s">
        <v>248</v>
      </c>
      <c r="B7" s="212"/>
      <c r="C7" s="212"/>
      <c r="D7" s="212"/>
      <c r="E7" s="61"/>
      <c r="F7" s="61"/>
      <c r="G7" s="61"/>
      <c r="H7" s="61"/>
    </row>
    <row r="8" spans="1:8" s="24" customFormat="1" ht="30" customHeight="1">
      <c r="A8" s="59" t="s">
        <v>249</v>
      </c>
      <c r="B8" s="36">
        <f>$B$3</f>
        <v>3</v>
      </c>
      <c r="C8" s="60" t="s">
        <v>250</v>
      </c>
      <c r="D8" s="37">
        <f>VLOOKUP($B$3,データ!$A$4:$M$53,2)</f>
        <v>0.44097222222222199</v>
      </c>
    </row>
    <row r="9" spans="1:8" s="24" customFormat="1" ht="30" customHeight="1">
      <c r="A9" s="38" t="s">
        <v>251</v>
      </c>
      <c r="B9" s="39" t="str">
        <f>VLOOKUP($B$3,データ!$A$4:$M$53,3)</f>
        <v>男子１部予選Ｃ</v>
      </c>
      <c r="C9" s="44"/>
      <c r="D9" s="43"/>
      <c r="E9" s="61"/>
      <c r="F9" s="61"/>
      <c r="G9" s="61"/>
      <c r="H9" s="61"/>
    </row>
    <row r="10" spans="1:8" s="24" customFormat="1" ht="30" customHeight="1">
      <c r="A10" s="38" t="s">
        <v>252</v>
      </c>
      <c r="B10" s="211" t="str">
        <f>VLOOKUP($B$3,データ!$A$4:$M$53,7)</f>
        <v>それいけカープ</v>
      </c>
      <c r="C10" s="211">
        <f>VLOOKUP($B$3,記録用紙!$A$2:$O$20,4,1)</f>
        <v>0</v>
      </c>
      <c r="D10" s="62">
        <f>VLOOKUP($B$3,データ!$A$4:$M$53,6)</f>
        <v>0</v>
      </c>
      <c r="E10" s="61"/>
      <c r="F10" s="61"/>
      <c r="G10" s="61"/>
      <c r="H10" s="61"/>
    </row>
    <row r="11" spans="1:8" s="24" customFormat="1" ht="30" customHeight="1">
      <c r="A11" s="38" t="s">
        <v>253</v>
      </c>
      <c r="B11" s="44"/>
      <c r="C11" s="44" t="s">
        <v>254</v>
      </c>
      <c r="D11" s="47"/>
      <c r="E11" s="61"/>
      <c r="F11" s="61"/>
      <c r="G11" s="61"/>
      <c r="H11" s="61"/>
    </row>
    <row r="12" spans="1:8" s="24" customFormat="1" ht="30" customHeight="1">
      <c r="A12" s="48" t="s">
        <v>255</v>
      </c>
      <c r="B12" s="212"/>
      <c r="C12" s="212"/>
      <c r="D12" s="212"/>
      <c r="E12" s="61"/>
      <c r="F12" s="61"/>
      <c r="G12" s="61"/>
      <c r="H12" s="61"/>
    </row>
    <row r="13" spans="1:8" s="24" customFormat="1" ht="30" customHeight="1">
      <c r="A13" s="59" t="s">
        <v>256</v>
      </c>
      <c r="B13" s="36">
        <f>$B$3</f>
        <v>3</v>
      </c>
      <c r="C13" s="60" t="s">
        <v>257</v>
      </c>
      <c r="D13" s="37">
        <f>VLOOKUP($B$3,データ!$A$4:$M$53,2)</f>
        <v>0.44097222222222199</v>
      </c>
    </row>
    <row r="14" spans="1:8" s="24" customFormat="1" ht="30" customHeight="1">
      <c r="A14" s="38" t="s">
        <v>258</v>
      </c>
      <c r="B14" s="39" t="str">
        <f>VLOOKUP($B$3,データ!$A$4:$M$53,3)</f>
        <v>男子１部予選Ｃ</v>
      </c>
      <c r="C14" s="44"/>
      <c r="D14" s="43"/>
      <c r="E14" s="61"/>
      <c r="F14" s="61"/>
      <c r="G14" s="61"/>
      <c r="H14" s="61"/>
    </row>
    <row r="15" spans="1:8" s="24" customFormat="1" ht="30" customHeight="1">
      <c r="A15" s="38" t="s">
        <v>259</v>
      </c>
      <c r="B15" s="211" t="str">
        <f>VLOOKUP($B$3,データ!$A$4:$M$53,9)</f>
        <v>サンマート</v>
      </c>
      <c r="C15" s="211">
        <f>VLOOKUP($B$3,記録用紙!$A$2:$O$20,4,1)</f>
        <v>0</v>
      </c>
      <c r="D15" s="62">
        <f>VLOOKUP($B$3,データ!$A$4:$M$53,8)</f>
        <v>0</v>
      </c>
      <c r="E15" s="61"/>
      <c r="F15" s="61"/>
      <c r="G15" s="61"/>
      <c r="H15" s="61"/>
    </row>
    <row r="16" spans="1:8" s="24" customFormat="1" ht="30" customHeight="1">
      <c r="A16" s="38" t="s">
        <v>260</v>
      </c>
      <c r="B16" s="44"/>
      <c r="C16" s="44" t="s">
        <v>261</v>
      </c>
      <c r="D16" s="47"/>
      <c r="E16" s="61"/>
      <c r="F16" s="61"/>
      <c r="G16" s="61"/>
      <c r="H16" s="61"/>
    </row>
    <row r="17" spans="1:8" s="24" customFormat="1" ht="30" customHeight="1">
      <c r="A17" s="48" t="s">
        <v>262</v>
      </c>
      <c r="B17" s="212"/>
      <c r="C17" s="212"/>
      <c r="D17" s="212"/>
      <c r="E17" s="61"/>
      <c r="F17" s="61"/>
      <c r="G17" s="61"/>
      <c r="H17" s="61"/>
    </row>
    <row r="18" spans="1:8" s="24" customFormat="1" ht="30" customHeight="1">
      <c r="A18" s="59" t="s">
        <v>263</v>
      </c>
      <c r="B18" s="36">
        <f>$B$3</f>
        <v>3</v>
      </c>
      <c r="C18" s="60" t="s">
        <v>264</v>
      </c>
      <c r="D18" s="37">
        <f>VLOOKUP($B$3,データ!$A$4:$M$53,2)</f>
        <v>0.44097222222222199</v>
      </c>
    </row>
    <row r="19" spans="1:8" s="24" customFormat="1" ht="30" customHeight="1">
      <c r="A19" s="38" t="s">
        <v>265</v>
      </c>
      <c r="B19" s="39" t="str">
        <f>VLOOKUP($B$3,データ!$A$4:$M$53,3)</f>
        <v>男子１部予選Ｃ</v>
      </c>
      <c r="C19" s="44"/>
      <c r="D19" s="43"/>
      <c r="E19" s="61"/>
      <c r="F19" s="61"/>
      <c r="G19" s="61"/>
      <c r="H19" s="61"/>
    </row>
    <row r="20" spans="1:8" s="24" customFormat="1" ht="30" customHeight="1">
      <c r="A20" s="38" t="s">
        <v>266</v>
      </c>
      <c r="B20" s="211">
        <f>VLOOKUP($B$3,データ!$A$4:$M$53,11)</f>
        <v>0</v>
      </c>
      <c r="C20" s="211">
        <f>VLOOKUP($B$3,記録用紙!$A$2:$O$20,4,1)</f>
        <v>0</v>
      </c>
      <c r="D20" s="62">
        <f>VLOOKUP($B$3,データ!$A$4:$M$53,10)</f>
        <v>0</v>
      </c>
      <c r="E20" s="61"/>
      <c r="F20" s="61"/>
      <c r="G20" s="61"/>
      <c r="H20" s="61"/>
    </row>
    <row r="21" spans="1:8" s="24" customFormat="1" ht="30" customHeight="1">
      <c r="A21" s="38" t="s">
        <v>267</v>
      </c>
      <c r="B21" s="44"/>
      <c r="C21" s="44" t="s">
        <v>268</v>
      </c>
      <c r="D21" s="47"/>
      <c r="E21" s="61"/>
      <c r="F21" s="61"/>
      <c r="G21" s="61"/>
      <c r="H21" s="61"/>
    </row>
    <row r="22" spans="1:8" s="24" customFormat="1" ht="30" customHeight="1">
      <c r="A22" s="48" t="s">
        <v>269</v>
      </c>
      <c r="B22" s="212"/>
      <c r="C22" s="212"/>
      <c r="D22" s="212"/>
      <c r="E22" s="61"/>
      <c r="F22" s="61"/>
      <c r="G22" s="61"/>
      <c r="H22" s="61"/>
    </row>
    <row r="23" spans="1:8" s="24" customFormat="1" ht="30" customHeight="1">
      <c r="A23" s="59" t="s">
        <v>270</v>
      </c>
      <c r="B23" s="36">
        <f>$B$3</f>
        <v>3</v>
      </c>
      <c r="C23" s="60" t="s">
        <v>271</v>
      </c>
      <c r="D23" s="37">
        <f>VLOOKUP($B$3,データ!$A$4:$M$53,2)</f>
        <v>0.44097222222222199</v>
      </c>
    </row>
    <row r="24" spans="1:8" s="24" customFormat="1" ht="30" customHeight="1">
      <c r="A24" s="38" t="s">
        <v>272</v>
      </c>
      <c r="B24" s="39" t="str">
        <f>VLOOKUP($B$3,データ!$A$4:$M$53,3)</f>
        <v>男子１部予選Ｃ</v>
      </c>
      <c r="C24" s="44"/>
      <c r="D24" s="43"/>
      <c r="E24" s="61"/>
      <c r="F24" s="61"/>
      <c r="G24" s="61"/>
      <c r="H24" s="61"/>
    </row>
    <row r="25" spans="1:8" s="24" customFormat="1" ht="30" customHeight="1">
      <c r="A25" s="38" t="s">
        <v>273</v>
      </c>
      <c r="B25" s="211">
        <f>VLOOKUP($B$3,データ!$A$4:$M$53,13)</f>
        <v>0</v>
      </c>
      <c r="C25" s="211">
        <f>VLOOKUP($B$3,記録用紙!$A$2:$O$20,4,1)</f>
        <v>0</v>
      </c>
      <c r="D25" s="62">
        <f>VLOOKUP($B$3,データ!$A$4:$M$53,12)</f>
        <v>0</v>
      </c>
      <c r="E25" s="61"/>
      <c r="F25" s="61"/>
      <c r="G25" s="61"/>
      <c r="H25" s="61"/>
    </row>
    <row r="26" spans="1:8" s="24" customFormat="1" ht="30" customHeight="1">
      <c r="A26" s="38" t="s">
        <v>274</v>
      </c>
      <c r="B26" s="44"/>
      <c r="C26" s="44" t="s">
        <v>275</v>
      </c>
      <c r="D26" s="47"/>
      <c r="E26" s="61"/>
      <c r="F26" s="61"/>
      <c r="G26" s="61"/>
      <c r="H26" s="61"/>
    </row>
    <row r="27" spans="1:8" s="24" customFormat="1" ht="30" customHeight="1">
      <c r="A27" s="48" t="s">
        <v>276</v>
      </c>
      <c r="B27" s="212"/>
      <c r="C27" s="212"/>
      <c r="D27" s="212"/>
      <c r="E27" s="61"/>
      <c r="F27" s="61"/>
      <c r="G27" s="61"/>
      <c r="H27" s="61"/>
    </row>
  </sheetData>
  <mergeCells count="10">
    <mergeCell ref="B5:C5"/>
    <mergeCell ref="B7:D7"/>
    <mergeCell ref="B10:C10"/>
    <mergeCell ref="B12:D12"/>
    <mergeCell ref="B25:C25"/>
    <mergeCell ref="B27:D27"/>
    <mergeCell ref="B15:C15"/>
    <mergeCell ref="B17:D17"/>
    <mergeCell ref="B20:C20"/>
    <mergeCell ref="B22:D22"/>
  </mergeCells>
  <phoneticPr fontId="12"/>
  <pageMargins left="0.78749999999999998" right="0.78749999999999998" top="0.78749999999999998" bottom="0.78749999999999998" header="9.8611111111111122E-2" footer="9.8611111111111122E-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データ</vt:lpstr>
      <vt:lpstr>競漕成績</vt:lpstr>
      <vt:lpstr>競漕成績 (2)</vt:lpstr>
      <vt:lpstr>記録用紙</vt:lpstr>
      <vt:lpstr>発艇_線審</vt:lpstr>
      <vt:lpstr>監視カード</vt:lpstr>
      <vt:lpstr>監視受付</vt:lpstr>
      <vt:lpstr>監視A</vt:lpstr>
      <vt:lpstr>監視B</vt:lpstr>
      <vt:lpstr>結果報告</vt:lpstr>
      <vt:lpstr>記録用紙!Print_Area</vt:lpstr>
      <vt:lpstr>競漕成績!Print_Area</vt:lpstr>
      <vt:lpstr>'競漕成績 (2)'!Print_Area</vt:lpstr>
      <vt:lpstr>発艇_線審!Print_Area</vt:lpstr>
      <vt:lpstr>競漕成績!Print_Titles</vt:lpstr>
      <vt:lpstr>'競漕成績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takeda sintarou</dc:creator>
  <cp:keywords/>
  <dc:description/>
  <cp:lastModifiedBy>owner</cp:lastModifiedBy>
  <cp:revision>1</cp:revision>
  <cp:lastPrinted>2018-07-01T05:16:10Z</cp:lastPrinted>
  <dcterms:created xsi:type="dcterms:W3CDTF">2002-06-12T11:59:36Z</dcterms:created>
  <dcterms:modified xsi:type="dcterms:W3CDTF">2018-07-27T00:43:48Z</dcterms:modified>
</cp:coreProperties>
</file>